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uzivatel\Desktop\"/>
    </mc:Choice>
  </mc:AlternateContent>
  <bookViews>
    <workbookView xWindow="0" yWindow="0" windowWidth="0" windowHeight="0"/>
  </bookViews>
  <sheets>
    <sheet name="Rekapitulace stavby" sheetId="1" r:id="rId1"/>
    <sheet name="D1_03-D02 - Objekt bývalé..." sheetId="2" r:id="rId2"/>
    <sheet name="OVN - Ostatní a vedlejší ..." sheetId="3" r:id="rId3"/>
  </sheets>
  <definedNames>
    <definedName name="_xlnm.Print_Area" localSheetId="0">'Rekapitulace stavby'!$D$4:$AO$76,'Rekapitulace stavby'!$C$82:$AQ$97</definedName>
    <definedName name="_xlnm.Print_Titles" localSheetId="0">'Rekapitulace stavby'!$92:$92</definedName>
    <definedName name="_xlnm._FilterDatabase" localSheetId="1" hidden="1">'D1_03-D02 - Objekt bývalé...'!$C$119:$K$173</definedName>
    <definedName name="_xlnm.Print_Area" localSheetId="1">'D1_03-D02 - Objekt bývalé...'!$C$4:$J$76,'D1_03-D02 - Objekt bývalé...'!$C$107:$K$173</definedName>
    <definedName name="_xlnm.Print_Titles" localSheetId="1">'D1_03-D02 - Objekt bývalé...'!$119:$119</definedName>
    <definedName name="_xlnm._FilterDatabase" localSheetId="2" hidden="1">'OVN - Ostatní a vedlejší ...'!$C$120:$K$196</definedName>
    <definedName name="_xlnm.Print_Area" localSheetId="2">'OVN - Ostatní a vedlejší ...'!$C$4:$J$76,'OVN - Ostatní a vedlejší ...'!$C$108:$K$196</definedName>
    <definedName name="_xlnm.Print_Titles" localSheetId="2">'OVN - Ostatní a vedlejší ...'!$120:$120</definedName>
  </definedNames>
  <calcPr/>
</workbook>
</file>

<file path=xl/calcChain.xml><?xml version="1.0" encoding="utf-8"?>
<calcChain xmlns="http://schemas.openxmlformats.org/spreadsheetml/2006/main">
  <c i="3" l="1" r="T178"/>
  <c r="R178"/>
  <c r="P178"/>
  <c r="BK178"/>
  <c r="J178"/>
  <c r="J101"/>
  <c r="J37"/>
  <c r="J36"/>
  <c i="1" r="AY96"/>
  <c i="3" r="J35"/>
  <c i="1" r="AX96"/>
  <c i="3" r="BI185"/>
  <c r="BH185"/>
  <c r="BG185"/>
  <c r="BF185"/>
  <c r="T185"/>
  <c r="R185"/>
  <c r="P185"/>
  <c r="BI179"/>
  <c r="BH179"/>
  <c r="BG179"/>
  <c r="BF179"/>
  <c r="T179"/>
  <c r="R179"/>
  <c r="P179"/>
  <c r="BI174"/>
  <c r="BH174"/>
  <c r="BG174"/>
  <c r="BF174"/>
  <c r="T174"/>
  <c r="R174"/>
  <c r="P174"/>
  <c r="BI166"/>
  <c r="BH166"/>
  <c r="BG166"/>
  <c r="BF166"/>
  <c r="T166"/>
  <c r="R166"/>
  <c r="P166"/>
  <c r="BI156"/>
  <c r="BH156"/>
  <c r="BG156"/>
  <c r="BF156"/>
  <c r="T156"/>
  <c r="R156"/>
  <c r="P156"/>
  <c r="BI151"/>
  <c r="BH151"/>
  <c r="BG151"/>
  <c r="BF151"/>
  <c r="T151"/>
  <c r="R151"/>
  <c r="P151"/>
  <c r="BI147"/>
  <c r="BH147"/>
  <c r="BG147"/>
  <c r="BF147"/>
  <c r="T147"/>
  <c r="R147"/>
  <c r="P147"/>
  <c r="BI134"/>
  <c r="BH134"/>
  <c r="BG134"/>
  <c r="BF134"/>
  <c r="T134"/>
  <c r="R134"/>
  <c r="P134"/>
  <c r="BI129"/>
  <c r="BH129"/>
  <c r="BG129"/>
  <c r="BF129"/>
  <c r="T129"/>
  <c r="R129"/>
  <c r="P129"/>
  <c r="BI124"/>
  <c r="BH124"/>
  <c r="BG124"/>
  <c r="BF124"/>
  <c r="T124"/>
  <c r="R124"/>
  <c r="P124"/>
  <c r="J118"/>
  <c r="J117"/>
  <c r="F117"/>
  <c r="F115"/>
  <c r="E113"/>
  <c r="J92"/>
  <c r="J91"/>
  <c r="F91"/>
  <c r="F89"/>
  <c r="E87"/>
  <c r="J18"/>
  <c r="E18"/>
  <c r="F118"/>
  <c r="J17"/>
  <c r="J12"/>
  <c r="J89"/>
  <c r="E7"/>
  <c r="E111"/>
  <c i="2" r="J37"/>
  <c r="J36"/>
  <c i="1" r="AY95"/>
  <c i="2" r="J35"/>
  <c i="1" r="AX95"/>
  <c i="2" r="BI173"/>
  <c r="BH173"/>
  <c r="BG173"/>
  <c r="BF173"/>
  <c r="T173"/>
  <c r="R173"/>
  <c r="P173"/>
  <c r="BI172"/>
  <c r="BH172"/>
  <c r="BG172"/>
  <c r="BF172"/>
  <c r="T172"/>
  <c r="R172"/>
  <c r="P172"/>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3"/>
  <c r="BH163"/>
  <c r="BG163"/>
  <c r="BF163"/>
  <c r="T163"/>
  <c r="R163"/>
  <c r="P163"/>
  <c r="BI154"/>
  <c r="BH154"/>
  <c r="BG154"/>
  <c r="BF154"/>
  <c r="T154"/>
  <c r="R154"/>
  <c r="P154"/>
  <c r="BI148"/>
  <c r="BH148"/>
  <c r="BG148"/>
  <c r="BF148"/>
  <c r="T148"/>
  <c r="R148"/>
  <c r="P148"/>
  <c r="BI138"/>
  <c r="BH138"/>
  <c r="BG138"/>
  <c r="BF138"/>
  <c r="T138"/>
  <c r="R138"/>
  <c r="P138"/>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J117"/>
  <c r="J116"/>
  <c r="F116"/>
  <c r="F114"/>
  <c r="E112"/>
  <c r="J92"/>
  <c r="J91"/>
  <c r="F91"/>
  <c r="F89"/>
  <c r="E87"/>
  <c r="J18"/>
  <c r="E18"/>
  <c r="F92"/>
  <c r="J17"/>
  <c r="J12"/>
  <c r="J89"/>
  <c r="E7"/>
  <c r="E110"/>
  <c i="1" r="L90"/>
  <c r="AM90"/>
  <c r="AM89"/>
  <c r="L89"/>
  <c r="AM87"/>
  <c r="L87"/>
  <c r="L85"/>
  <c r="L84"/>
  <c i="2" r="J173"/>
  <c r="BK165"/>
  <c r="J123"/>
  <c r="J148"/>
  <c r="J168"/>
  <c r="J138"/>
  <c r="BK123"/>
  <c r="J169"/>
  <c r="BK127"/>
  <c i="3" r="J185"/>
  <c r="J179"/>
  <c r="BK134"/>
  <c r="J166"/>
  <c r="J129"/>
  <c r="J147"/>
  <c i="2" r="BK172"/>
  <c r="BK166"/>
  <c r="J133"/>
  <c r="BK163"/>
  <c r="J131"/>
  <c i="1" r="AS94"/>
  <c i="2" r="BK173"/>
  <c r="J154"/>
  <c i="3" r="BK185"/>
  <c r="J151"/>
  <c r="BK151"/>
  <c r="BK129"/>
  <c i="2" r="J167"/>
  <c r="BK138"/>
  <c r="BK168"/>
  <c r="BK154"/>
  <c r="BK129"/>
  <c r="BK167"/>
  <c r="J135"/>
  <c r="J127"/>
  <c r="J163"/>
  <c r="BK125"/>
  <c i="3" r="BK179"/>
  <c r="BK166"/>
  <c r="J174"/>
  <c r="BK147"/>
  <c r="J124"/>
  <c r="J134"/>
  <c i="2" r="BK169"/>
  <c r="BK148"/>
  <c r="BK131"/>
  <c r="J166"/>
  <c r="BK133"/>
  <c r="J165"/>
  <c r="J129"/>
  <c r="J125"/>
  <c r="J172"/>
  <c r="BK135"/>
  <c i="3" r="J156"/>
  <c r="BK124"/>
  <c r="BK156"/>
  <c r="BK174"/>
  <c i="2" l="1" r="R122"/>
  <c r="R137"/>
  <c r="R164"/>
  <c i="3" r="R123"/>
  <c r="P133"/>
  <c i="2" r="BK122"/>
  <c r="J122"/>
  <c r="J98"/>
  <c r="P137"/>
  <c r="P164"/>
  <c i="3" r="BK123"/>
  <c r="R133"/>
  <c r="P173"/>
  <c i="2" r="T122"/>
  <c r="T137"/>
  <c r="T164"/>
  <c i="3" r="P123"/>
  <c r="P122"/>
  <c r="P121"/>
  <c i="1" r="AU96"/>
  <c i="3" r="T133"/>
  <c r="T173"/>
  <c i="2" r="P122"/>
  <c r="P121"/>
  <c r="P120"/>
  <c i="1" r="AU95"/>
  <c i="2" r="BK137"/>
  <c r="J137"/>
  <c r="J99"/>
  <c r="BK164"/>
  <c r="J164"/>
  <c r="J100"/>
  <c i="3" r="T123"/>
  <c r="T122"/>
  <c r="T121"/>
  <c r="BK133"/>
  <c r="J133"/>
  <c r="J99"/>
  <c r="R173"/>
  <c r="BK173"/>
  <c r="J173"/>
  <c r="J100"/>
  <c r="BE156"/>
  <c r="BE185"/>
  <c r="J115"/>
  <c r="BE129"/>
  <c r="BE134"/>
  <c r="BE147"/>
  <c r="BE174"/>
  <c r="BE179"/>
  <c r="F92"/>
  <c r="E85"/>
  <c r="BE124"/>
  <c r="BE151"/>
  <c r="BE166"/>
  <c i="2" r="J114"/>
  <c r="F117"/>
  <c r="BE129"/>
  <c r="BE133"/>
  <c r="BE138"/>
  <c r="BE163"/>
  <c r="BE165"/>
  <c r="BE167"/>
  <c r="BE148"/>
  <c r="BE168"/>
  <c r="BE169"/>
  <c r="BE172"/>
  <c r="BE125"/>
  <c r="BE127"/>
  <c r="BE166"/>
  <c r="BE173"/>
  <c r="E85"/>
  <c r="BE123"/>
  <c r="BE131"/>
  <c r="BE135"/>
  <c r="BE154"/>
  <c r="F35"/>
  <c i="1" r="BB95"/>
  <c i="3" r="J34"/>
  <c i="1" r="AW96"/>
  <c i="2" r="J34"/>
  <c i="1" r="AW95"/>
  <c i="3" r="F34"/>
  <c i="1" r="BA96"/>
  <c i="3" r="F35"/>
  <c i="1" r="BB96"/>
  <c i="2" r="F34"/>
  <c i="1" r="BA95"/>
  <c i="2" r="F36"/>
  <c i="1" r="BC95"/>
  <c i="2" r="F37"/>
  <c i="1" r="BD95"/>
  <c i="3" r="F36"/>
  <c i="1" r="BC96"/>
  <c i="3" r="F37"/>
  <c i="1" r="BD96"/>
  <c i="2" l="1" r="T121"/>
  <c r="T120"/>
  <c i="3" r="BK122"/>
  <c r="J122"/>
  <c r="J97"/>
  <c r="R122"/>
  <c r="R121"/>
  <c i="2" r="R121"/>
  <c r="R120"/>
  <c r="BK121"/>
  <c r="J121"/>
  <c r="J97"/>
  <c i="3" r="J123"/>
  <c r="J98"/>
  <c i="2" r="F33"/>
  <c i="1" r="AZ95"/>
  <c r="BD94"/>
  <c r="W33"/>
  <c i="3" r="F33"/>
  <c i="1" r="AZ96"/>
  <c r="AU94"/>
  <c i="2" r="J33"/>
  <c i="1" r="AV95"/>
  <c r="AT95"/>
  <c r="BC94"/>
  <c r="AY94"/>
  <c r="BB94"/>
  <c r="W31"/>
  <c r="BA94"/>
  <c r="AW94"/>
  <c r="AK30"/>
  <c i="3" r="J33"/>
  <c i="1" r="AV96"/>
  <c r="AT96"/>
  <c i="3" l="1" r="BK121"/>
  <c r="J121"/>
  <c r="J96"/>
  <c i="2" r="BK120"/>
  <c r="J120"/>
  <c r="J30"/>
  <c i="1" r="AG95"/>
  <c r="AZ94"/>
  <c r="AV94"/>
  <c r="AK29"/>
  <c r="W32"/>
  <c r="W30"/>
  <c r="AX94"/>
  <c i="2" l="1" r="J39"/>
  <c r="J96"/>
  <c i="1" r="AN95"/>
  <c i="3" r="J30"/>
  <c i="1" r="AG96"/>
  <c r="AG94"/>
  <c r="AK26"/>
  <c r="AT94"/>
  <c r="W29"/>
  <c i="3" l="1" r="J39"/>
  <c i="1" r="AN94"/>
  <c r="AN96"/>
  <c r="AK35"/>
</calcChain>
</file>

<file path=xl/sharedStrings.xml><?xml version="1.0" encoding="utf-8"?>
<sst xmlns="http://schemas.openxmlformats.org/spreadsheetml/2006/main">
  <si>
    <t>Export Komplet</t>
  </si>
  <si>
    <t/>
  </si>
  <si>
    <t>2.0</t>
  </si>
  <si>
    <t>ZAMOK</t>
  </si>
  <si>
    <t>False</t>
  </si>
  <si>
    <t>{8e88347a-bbff-4612-8f7e-c147ce83e10d}</t>
  </si>
  <si>
    <t>0,01</t>
  </si>
  <si>
    <t>21</t>
  </si>
  <si>
    <t>15</t>
  </si>
  <si>
    <t>REKAPITULACE STAVBY</t>
  </si>
  <si>
    <t xml:space="preserve">v ---  níže se nacházejí doplnkové a pomocné údaje k sestavám  --- v</t>
  </si>
  <si>
    <t>Návod na vyplnění</t>
  </si>
  <si>
    <t>0,001</t>
  </si>
  <si>
    <t>Kód:</t>
  </si>
  <si>
    <t>A17_20_BP</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</si>
  <si>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</si>
  <si>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</si>
  <si>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Nový pavilon péče o matku a dítě včetně hemodializačního střediska a nadzemního spojovacího koridoru</t>
  </si>
  <si>
    <t>KSO:</t>
  </si>
  <si>
    <t>CC-CZ:</t>
  </si>
  <si>
    <t>Místo:</t>
  </si>
  <si>
    <t>Děčín</t>
  </si>
  <si>
    <t>Datum:</t>
  </si>
  <si>
    <t>14. 9. 2020</t>
  </si>
  <si>
    <t>Zadavatel:</t>
  </si>
  <si>
    <t>IČ:</t>
  </si>
  <si>
    <t>Krajská zdravotní a.s., Ústí nad Labem</t>
  </si>
  <si>
    <t>DIČ:</t>
  </si>
  <si>
    <t>Uchazeč:</t>
  </si>
  <si>
    <t>Vyplň údaj</t>
  </si>
  <si>
    <t>Projektant:</t>
  </si>
  <si>
    <t>PENTA PROJEKT s.r.o., Mrštíkova 12, Jihlava</t>
  </si>
  <si>
    <t>True</t>
  </si>
  <si>
    <t>Zpracovatel:</t>
  </si>
  <si>
    <t>Ing. Avuk</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</si>
  <si>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</si>
  <si>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</si>
  <si>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</si>
  <si>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</si>
  <si>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</si>
  <si>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</si>
  <si>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</si>
  <si>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</si>
  <si>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</si>
  <si>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</si>
  <si>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</si>
  <si>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</si>
  <si>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</si>
  <si>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</si>
  <si>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</si>
  <si>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</si>
  <si>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</si>
  <si>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</si>
  <si>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</si>
  <si>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</si>
  <si>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</si>
  <si>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</si>
  <si>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</si>
  <si>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</si>
  <si>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</si>
  <si>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</si>
  <si>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</si>
  <si>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</si>
  <si>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</si>
  <si>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</si>
  <si>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</si>
  <si>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</si>
  <si>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</si>
  <si>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</si>
  <si>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</si>
  <si>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</si>
  <si>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</si>
  <si>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</si>
  <si>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</si>
  <si>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</si>
  <si>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</si>
  <si>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</si>
  <si>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</si>
  <si>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</si>
  <si>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</si>
  <si>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</si>
  <si>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D1_03-D02</t>
  </si>
  <si>
    <t>Objekt bývalého dětského oddělení - Dotazy 2023-05-23</t>
  </si>
  <si>
    <t>STA</t>
  </si>
  <si>
    <t>1</t>
  </si>
  <si>
    <t>{9085f7aa-59cf-4036-abd0-e6f0611dda4e}</t>
  </si>
  <si>
    <t>2</t>
  </si>
  <si>
    <t>OVN</t>
  </si>
  <si>
    <t>Ostatní a vedlejší náklady</t>
  </si>
  <si>
    <t>VON</t>
  </si>
  <si>
    <t>{11385129-323a-49df-bf53-4324afb51463}</t>
  </si>
  <si>
    <t>KRYCÍ LIST SOUPISU PRACÍ</t>
  </si>
  <si>
    <t>Objekt:</t>
  </si>
  <si>
    <t>D1_03-D02 - Objekt bývalého dětského oddělení - Dotazy 2023-05-23</t>
  </si>
  <si>
    <t>Krajská zdravotní a.s, Ústí nad Labem</t>
  </si>
  <si>
    <t>REKAPITULACE ČLENĚNÍ SOUPISU PRACÍ</t>
  </si>
  <si>
    <t>Kód dílu - Popis</t>
  </si>
  <si>
    <t>Cena celkem [CZK]</t>
  </si>
  <si>
    <t>Náklady ze soupisu prací</t>
  </si>
  <si>
    <t>-1</t>
  </si>
  <si>
    <t>HSV - Práce a dodávky HSV</t>
  </si>
  <si>
    <t xml:space="preserve">    1 - Zemní práce</t>
  </si>
  <si>
    <t xml:space="preserve">    98 - Demolice</t>
  </si>
  <si>
    <t xml:space="preserve">    999 - Nakládání s nebezpečnými odpady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</si>
  <si>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</si>
  <si>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</si>
  <si>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</si>
  <si>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</si>
  <si>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</si>
  <si>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</si>
  <si>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</si>
  <si>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</si>
  <si>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</si>
  <si>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</si>
  <si>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</si>
  <si>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</si>
  <si>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</si>
  <si>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</si>
  <si>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</si>
  <si>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</si>
  <si>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</si>
  <si>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</si>
  <si>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119001-R1</t>
  </si>
  <si>
    <t>Odpojení kanalizace, zaslepení přípojek</t>
  </si>
  <si>
    <t>kus</t>
  </si>
  <si>
    <t>vlastní</t>
  </si>
  <si>
    <t>4</t>
  </si>
  <si>
    <t>1155385273</t>
  </si>
  <si>
    <t>VV</t>
  </si>
  <si>
    <t>119001-R2</t>
  </si>
  <si>
    <t>Odpojení vodovodu</t>
  </si>
  <si>
    <t>270955822</t>
  </si>
  <si>
    <t>3</t>
  </si>
  <si>
    <t>119001-R3</t>
  </si>
  <si>
    <t>Odpojení elektroinstalace - slaboproud, silnoproud</t>
  </si>
  <si>
    <t>-300804755</t>
  </si>
  <si>
    <t>119001-R4</t>
  </si>
  <si>
    <t>Odpojení plynu</t>
  </si>
  <si>
    <t>-1839560070</t>
  </si>
  <si>
    <t>5</t>
  </si>
  <si>
    <t>119001-R5</t>
  </si>
  <si>
    <t>Odpojení topení</t>
  </si>
  <si>
    <t>1929655864</t>
  </si>
  <si>
    <t>6</t>
  </si>
  <si>
    <t>119001-R6</t>
  </si>
  <si>
    <t>Ochrana stávajících budov, chodníků, silnic atd.</t>
  </si>
  <si>
    <t>-638718541</t>
  </si>
  <si>
    <t>7</t>
  </si>
  <si>
    <t>119001-R7</t>
  </si>
  <si>
    <t>Demontáž vyměníkové stanice s uskladněním stávajících prvků</t>
  </si>
  <si>
    <t>609526310</t>
  </si>
  <si>
    <t>98</t>
  </si>
  <si>
    <t>Demolice</t>
  </si>
  <si>
    <t>8</t>
  </si>
  <si>
    <t>981013316</t>
  </si>
  <si>
    <t>Demolice budov zděných na MVC podíl konstrukcí do 35 % těžkou mechanizací</t>
  </si>
  <si>
    <t>m3</t>
  </si>
  <si>
    <t>CS ÚRS 2020 01</t>
  </si>
  <si>
    <t>2024199387</t>
  </si>
  <si>
    <t>PSC</t>
  </si>
  <si>
    <t xml:space="preserve">Poznámka k souboru cen:_x000d_
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 </t>
  </si>
  <si>
    <t>Viz PD - půdorysy, řez A, Techn.zpr.</t>
  </si>
  <si>
    <t>.</t>
  </si>
  <si>
    <t>1.PP</t>
  </si>
  <si>
    <t>316,2*0,45+316,2*(2,75-1,55)</t>
  </si>
  <si>
    <t>1.NP</t>
  </si>
  <si>
    <t>541,2*0,4+541,2*3,3+(117,2+107,8)*0,2</t>
  </si>
  <si>
    <t>2.NP</t>
  </si>
  <si>
    <t>541,2*0,89+541,2*3,2</t>
  </si>
  <si>
    <t>9</t>
  </si>
  <si>
    <t>981513112</t>
  </si>
  <si>
    <t>Demolice konstrukcí objektů zděných na MC těžkou mechanizací</t>
  </si>
  <si>
    <t>1515194190</t>
  </si>
  <si>
    <t xml:space="preserve">Poznámka k souboru cen:_x000d_
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 </t>
  </si>
  <si>
    <t>43,5*1,55</t>
  </si>
  <si>
    <t>10</t>
  </si>
  <si>
    <t>981513116</t>
  </si>
  <si>
    <t>Demolice konstrukcí objektů z betonu prostého těžkou mechanizací</t>
  </si>
  <si>
    <t>-1606799698</t>
  </si>
  <si>
    <t>Základy</t>
  </si>
  <si>
    <t>"podlaha 1.PP:" 236,1*0,2</t>
  </si>
  <si>
    <t>"deska:" 541,2*0,15</t>
  </si>
  <si>
    <t>"pásy:" 298,2</t>
  </si>
  <si>
    <t>"schody a anglické dvorky:" 4,7+2,9+10,3+3,2+7,0+1,5+9,4+3,4</t>
  </si>
  <si>
    <t>11</t>
  </si>
  <si>
    <t>997006_R1</t>
  </si>
  <si>
    <t>Roztřídění, recyklace a doprava sutě a její uložení na skládce do vzdalenosti 10 km</t>
  </si>
  <si>
    <t>t</t>
  </si>
  <si>
    <t>-92408827</t>
  </si>
  <si>
    <t>999</t>
  </si>
  <si>
    <t>Nakládání s nebezpečnými odpady</t>
  </si>
  <si>
    <t>13</t>
  </si>
  <si>
    <t>96900001_R01</t>
  </si>
  <si>
    <t>Vytvoření Kontrolovaného uzavřeného podtlakového pásma KP1</t>
  </si>
  <si>
    <t>kpl</t>
  </si>
  <si>
    <t>1487190867</t>
  </si>
  <si>
    <t>14</t>
  </si>
  <si>
    <t>96900002_R02</t>
  </si>
  <si>
    <t>Vytvoření podtlaku odsávacím zařízením s HEPA filtrací H13</t>
  </si>
  <si>
    <t>-609294894</t>
  </si>
  <si>
    <t>96900003_R03</t>
  </si>
  <si>
    <t>Vybudování personální a dekontaminační komory</t>
  </si>
  <si>
    <t>-1309315649</t>
  </si>
  <si>
    <t>16</t>
  </si>
  <si>
    <t>96900004_R04</t>
  </si>
  <si>
    <t>Monitoring podtlaku v průběhu provádění prací</t>
  </si>
  <si>
    <t>1762868126</t>
  </si>
  <si>
    <t>17</t>
  </si>
  <si>
    <t>96900007_R05</t>
  </si>
  <si>
    <t>Odvoz a likvidace NO na příslušné skládce</t>
  </si>
  <si>
    <t>1810283269</t>
  </si>
  <si>
    <t>střešní krytina objektu</t>
  </si>
  <si>
    <t>7,0</t>
  </si>
  <si>
    <t>18</t>
  </si>
  <si>
    <t>96900008_R06</t>
  </si>
  <si>
    <t>Závěrečný monitoring dle ČSN ISO EN 16000-7</t>
  </si>
  <si>
    <t>ks</t>
  </si>
  <si>
    <t>-429017850</t>
  </si>
  <si>
    <t>19</t>
  </si>
  <si>
    <t>96900009_R07</t>
  </si>
  <si>
    <t>Demontáž technických opatření a odvoz technologie</t>
  </si>
  <si>
    <t>-2036821372</t>
  </si>
  <si>
    <t>OVN - Ostatní a vedlejší náklady</t>
  </si>
  <si>
    <t>Dečín</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</si>
  <si>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</si>
  <si>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</si>
  <si>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</si>
  <si>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</si>
  <si>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</si>
  <si>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VRN</t>
  </si>
  <si>
    <t>Vedlejší rozpočtové náklady</t>
  </si>
  <si>
    <t>VRN1</t>
  </si>
  <si>
    <t>Průzkumné, geodetické a projektové práce</t>
  </si>
  <si>
    <t>VRN1003-R</t>
  </si>
  <si>
    <t xml:space="preserve">Vytýčení vedení a rozvodů inženýrských sítí. </t>
  </si>
  <si>
    <t>soubor</t>
  </si>
  <si>
    <t>1024</t>
  </si>
  <si>
    <t>1675297685</t>
  </si>
  <si>
    <t xml:space="preserve">"- Detekce a vytýčení známých a předpokládaných vnitřních </t>
  </si>
  <si>
    <t xml:space="preserve">"a vnějších, podzemních a nadzemních, povrchových a </t>
  </si>
  <si>
    <t>"podpovrchových vedení a rozvodů inženýrských sítí.</t>
  </si>
  <si>
    <t>VRN1004-R</t>
  </si>
  <si>
    <t xml:space="preserve">Průzkum výskytu nebezpečných látek </t>
  </si>
  <si>
    <t>-1772688659</t>
  </si>
  <si>
    <t>- konstrukce z nebezpečných materiálů / azbest atd./</t>
  </si>
  <si>
    <t>- konstrukce kontaminované nebezpečnými látkami</t>
  </si>
  <si>
    <t>VRN3</t>
  </si>
  <si>
    <t>Zařízení staveniště</t>
  </si>
  <si>
    <t>VRN3003-R</t>
  </si>
  <si>
    <t>1947425426</t>
  </si>
  <si>
    <t xml:space="preserve">"- Vybudování, provoz a odstranění zařízení staveniště, včetně </t>
  </si>
  <si>
    <t>"zřízení připojení na energie a zajištění měření jejich spotřeby,</t>
  </si>
  <si>
    <t xml:space="preserve">"včetně zřízení sociálních zařízení. </t>
  </si>
  <si>
    <t xml:space="preserve">"- Zhotovitel zajistí na vlastní náklady veškerá potřebná povolení </t>
  </si>
  <si>
    <t xml:space="preserve">"k užívání veřejných ploch, včetně záboru veřejného prostranství </t>
  </si>
  <si>
    <t>"na náklady zhotovitele, bude-li stavba vyžadovat.</t>
  </si>
  <si>
    <t xml:space="preserve">"- Zhotovitel zajistí na vlastní náklady zabezpečení provádění díla tak, </t>
  </si>
  <si>
    <t xml:space="preserve">"aby v souvislosti s prováděním díla nedošlo ke zranění osob </t>
  </si>
  <si>
    <t xml:space="preserve">"a škodám na majetku osob a subjektů užívajících objekty a </t>
  </si>
  <si>
    <t xml:space="preserve">"pozemky dotčené stavbou, k poškození stávajících staveb, </t>
  </si>
  <si>
    <t>"jejich součástí, zařízení a přilehlých nemovitostí.</t>
  </si>
  <si>
    <t>VRN3006-R</t>
  </si>
  <si>
    <t>Dočasné využití ploch</t>
  </si>
  <si>
    <t>-900179533</t>
  </si>
  <si>
    <t xml:space="preserve">"- Úpravy ploch areálu pro potřebu stavby, oplocení a </t>
  </si>
  <si>
    <t xml:space="preserve">"po skončení stavby oprava poškozených míst </t>
  </si>
  <si>
    <t>VRN3007-R</t>
  </si>
  <si>
    <t>Zajištění místnosti pro umožnění výkonu činnosti TDS, AD, koordinátora BOZP.</t>
  </si>
  <si>
    <t>1529984098</t>
  </si>
  <si>
    <t xml:space="preserve">"- Poskytnutí místnosti nebo její části včetně vybavení pracovním </t>
  </si>
  <si>
    <t xml:space="preserve">"stolem a židlemi pro konání kontrolních dnů,   </t>
  </si>
  <si>
    <t xml:space="preserve">"případně pro umožnění činnosti TDS, AD, SÚ. </t>
  </si>
  <si>
    <t>VRN3009-R</t>
  </si>
  <si>
    <t>Vyklizení prostoru staveniště</t>
  </si>
  <si>
    <t>190138593</t>
  </si>
  <si>
    <t xml:space="preserve">"- Vystěhování, vyklizení a vyčištění místností a komunikačních tras </t>
  </si>
  <si>
    <t xml:space="preserve">"ve všech podlažích dotčených navrženými stavebními úpravami, </t>
  </si>
  <si>
    <t xml:space="preserve">"demontáž a zpětné nastěhování, montáž a seřízení vystěhovaného </t>
  </si>
  <si>
    <t>"zařízení, vybavení a dekorací, včetně zajištění jejich ochrany před</t>
  </si>
  <si>
    <t xml:space="preserve">"včetně zajištění jejich ochrany před poškozením, které nelze </t>
  </si>
  <si>
    <t xml:space="preserve">"demontovat nebo vystěhovat. </t>
  </si>
  <si>
    <t xml:space="preserve">"- Odpojení technologických celků a spotřebičů energií v dotčených </t>
  </si>
  <si>
    <t>"místnostech objektu, případně jejich přemístění.</t>
  </si>
  <si>
    <t>VRN3011-R</t>
  </si>
  <si>
    <t>Závěrečný úklid staveniště a komunikačních tras</t>
  </si>
  <si>
    <t>-844167328</t>
  </si>
  <si>
    <t xml:space="preserve">"Po provedení stavebních prací bude proveden kompletní </t>
  </si>
  <si>
    <t xml:space="preserve">"závěrečný úklid staveniště a komunikačních tras. </t>
  </si>
  <si>
    <t>"Poškozené zatravněné plochy budou ozeleněny a upraveny.</t>
  </si>
  <si>
    <t xml:space="preserve">"Ostatní dotčené plochy a konstrukce budou uvedeny do </t>
  </si>
  <si>
    <t>"původního stavu na náklady zhotovitele.</t>
  </si>
  <si>
    <t>VRN4</t>
  </si>
  <si>
    <t>Inženýrská činnost</t>
  </si>
  <si>
    <t>VRN4002-R</t>
  </si>
  <si>
    <t>Zpracování harmonogramu</t>
  </si>
  <si>
    <t>216214116</t>
  </si>
  <si>
    <t xml:space="preserve">"Náklady na předložení a aktualizaci podrobného časového </t>
  </si>
  <si>
    <t>"harmonogramu prací a plnění</t>
  </si>
  <si>
    <t>VRN7</t>
  </si>
  <si>
    <t>Provozní vlivy</t>
  </si>
  <si>
    <t>VRN7001-R</t>
  </si>
  <si>
    <t>Dočasné dopravní opatření.</t>
  </si>
  <si>
    <t>1747264770</t>
  </si>
  <si>
    <t xml:space="preserve">"Náklady na vyhotovení návrhu dočasného dopravního značení, </t>
  </si>
  <si>
    <t>"jeho projednání a odsouhlasení s dotčenými orgány a organizacemi,</t>
  </si>
  <si>
    <t xml:space="preserve">"dodání dopravních značek a světelné signalizace, jejich rozmístění a </t>
  </si>
  <si>
    <t>"přemísťování a jejich údržba v průběhu výstavby včetně následného odstranění.</t>
  </si>
  <si>
    <t>VRN7002-R</t>
  </si>
  <si>
    <t>-1918754820</t>
  </si>
  <si>
    <t xml:space="preserve">"- Tato kategorie nákladů vyjadřuje ztížené podmínky provádění tam, </t>
  </si>
  <si>
    <t xml:space="preserve">"kde jsou stavební práce zcela nebo zčásti omezovány </t>
  </si>
  <si>
    <t xml:space="preserve">"provozem jiných osob. Jde zejména o zvýšené náklady související s </t>
  </si>
  <si>
    <t xml:space="preserve">"omezeným provozem v areálu objednatele nebo o náklady v důsledku </t>
  </si>
  <si>
    <t xml:space="preserve">"nezbytného respektování stávající dopravy v okolí stavby ovlivňující </t>
  </si>
  <si>
    <t>"stavební práce.</t>
  </si>
  <si>
    <t xml:space="preserve">"- Do této položky patří dále náklady na ztížené provádění stavebních prací </t>
  </si>
  <si>
    <t xml:space="preserve">"v důsledku provozu zařízení </t>
  </si>
  <si>
    <t xml:space="preserve">"(nutnost ochranných konstrukcí, ochranných zábradlí a hrazení, </t>
  </si>
  <si>
    <t>"záchytných sítí mimo sítě na lešení, stříšek, apod.)</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</si>
</sst>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5" fillId="0" borderId="0" applyNumberFormat="0" applyFill="0" applyBorder="0" applyAlignment="0" applyProtection="0"/>
  </cellStyleXfs>
  <cellXfs count="26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3"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1</v>
      </c>
      <c r="AO7" s="21"/>
      <c r="AP7" s="21"/>
      <c r="AQ7" s="21"/>
      <c r="AR7" s="19"/>
      <c r="BE7" s="30"/>
      <c r="BS7" s="16" t="s">
        <v>6</v>
      </c>
    </row>
    <row r="8" s="1" customFormat="1" ht="12" customHeight="1">
      <c r="B8" s="20"/>
      <c r="C8" s="21"/>
      <c r="D8" s="31"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22</v>
      </c>
      <c r="AL8" s="21"/>
      <c r="AM8" s="21"/>
      <c r="AN8" s="32" t="s">
        <v>23</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25</v>
      </c>
      <c r="AL10" s="21"/>
      <c r="AM10" s="21"/>
      <c r="AN10" s="26" t="s">
        <v>1</v>
      </c>
      <c r="AO10" s="21"/>
      <c r="AP10" s="21"/>
      <c r="AQ10" s="21"/>
      <c r="AR10" s="19"/>
      <c r="BE10" s="30"/>
      <c r="BS10" s="16" t="s">
        <v>6</v>
      </c>
    </row>
    <row r="11" s="1" customFormat="1" ht="18.48"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27</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25</v>
      </c>
      <c r="AL13" s="21"/>
      <c r="AM13" s="21"/>
      <c r="AN13" s="33" t="s">
        <v>29</v>
      </c>
      <c r="AO13" s="21"/>
      <c r="AP13" s="21"/>
      <c r="AQ13" s="21"/>
      <c r="AR13" s="19"/>
      <c r="BE13" s="30"/>
      <c r="BS13" s="16" t="s">
        <v>6</v>
      </c>
    </row>
    <row r="14">
      <c r="B14" s="20"/>
      <c r="C14" s="21"/>
      <c r="D14" s="21"/>
      <c r="E14" s="33" t="s">
        <v>29</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27</v>
      </c>
      <c r="AL14" s="21"/>
      <c r="AM14" s="21"/>
      <c r="AN14" s="33" t="s">
        <v>29</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25</v>
      </c>
      <c r="AL16" s="21"/>
      <c r="AM16" s="21"/>
      <c r="AN16" s="26" t="s">
        <v>1</v>
      </c>
      <c r="AO16" s="21"/>
      <c r="AP16" s="21"/>
      <c r="AQ16" s="21"/>
      <c r="AR16" s="19"/>
      <c r="BE16" s="30"/>
      <c r="BS16" s="16" t="s">
        <v>4</v>
      </c>
    </row>
    <row r="17" s="1" customFormat="1" ht="18.48" customHeight="1">
      <c r="B17" s="20"/>
      <c r="C17" s="21"/>
      <c r="D17" s="21"/>
      <c r="E17" s="26" t="s">
        <v>31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27</v>
      </c>
      <c r="AL17" s="21"/>
      <c r="AM17" s="21"/>
      <c r="AN17" s="26" t="s">
        <v>1</v>
      </c>
      <c r="AO17" s="21"/>
      <c r="AP17" s="21"/>
      <c r="AQ17" s="21"/>
      <c r="AR17" s="19"/>
      <c r="BE17" s="30"/>
      <c r="BS17" s="16" t="s">
        <v>32</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33</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25</v>
      </c>
      <c r="AL19" s="21"/>
      <c r="AM19" s="21"/>
      <c r="AN19" s="26" t="s">
        <v>1</v>
      </c>
      <c r="AO19" s="21"/>
      <c r="AP19" s="21"/>
      <c r="AQ19" s="21"/>
      <c r="AR19" s="19"/>
      <c r="BE19" s="30"/>
      <c r="BS19" s="16" t="s">
        <v>6</v>
      </c>
    </row>
    <row r="20" s="1" customFormat="1" ht="18.48" customHeight="1">
      <c r="B20" s="20"/>
      <c r="C20" s="21"/>
      <c r="D20" s="21"/>
      <c r="E20" s="26" t="s">
        <v>34</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27</v>
      </c>
      <c r="AL20" s="21"/>
      <c r="AM20" s="21"/>
      <c r="AN20" s="26" t="s">
        <v>1</v>
      </c>
      <c r="AO20" s="21"/>
      <c r="AP20" s="21"/>
      <c r="AQ20" s="21"/>
      <c r="AR20" s="19"/>
      <c r="BE20" s="30"/>
      <c r="BS20" s="16" t="s">
        <v>32</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35</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36</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37</v>
      </c>
      <c r="M28" s="44"/>
      <c r="N28" s="44"/>
      <c r="O28" s="44"/>
      <c r="P28" s="44"/>
      <c r="Q28" s="39"/>
      <c r="R28" s="39"/>
      <c r="S28" s="39"/>
      <c r="T28" s="39"/>
      <c r="U28" s="39"/>
      <c r="V28" s="39"/>
      <c r="W28" s="44" t="s">
        <v>38</v>
      </c>
      <c r="X28" s="44"/>
      <c r="Y28" s="44"/>
      <c r="Z28" s="44"/>
      <c r="AA28" s="44"/>
      <c r="AB28" s="44"/>
      <c r="AC28" s="44"/>
      <c r="AD28" s="44"/>
      <c r="AE28" s="44"/>
      <c r="AF28" s="39"/>
      <c r="AG28" s="39"/>
      <c r="AH28" s="39"/>
      <c r="AI28" s="39"/>
      <c r="AJ28" s="39"/>
      <c r="AK28" s="44" t="s">
        <v>39</v>
      </c>
      <c r="AL28" s="44"/>
      <c r="AM28" s="44"/>
      <c r="AN28" s="44"/>
      <c r="AO28" s="44"/>
      <c r="AP28" s="39"/>
      <c r="AQ28" s="39"/>
      <c r="AR28" s="43"/>
      <c r="BE28" s="30"/>
    </row>
    <row r="29" s="3" customFormat="1" ht="14.4" customHeight="1">
      <c r="A29" s="3"/>
      <c r="B29" s="45"/>
      <c r="C29" s="46"/>
      <c r="D29" s="31" t="s">
        <v>40</v>
      </c>
      <c r="E29" s="46"/>
      <c r="F29" s="31" t="s">
        <v>41</v>
      </c>
      <c r="G29" s="46"/>
      <c r="H29" s="46"/>
      <c r="I29" s="46"/>
      <c r="J29" s="46"/>
      <c r="K29" s="46"/>
      <c r="L29" s="47">
        <v>0.20999999999999999</v>
      </c>
      <c r="M29" s="46"/>
      <c r="N29" s="46"/>
      <c r="O29" s="46"/>
      <c r="P29" s="46"/>
      <c r="Q29" s="46"/>
      <c r="R29" s="46"/>
      <c r="S29" s="46"/>
      <c r="T29" s="46"/>
      <c r="U29" s="46"/>
      <c r="V29" s="46"/>
      <c r="W29" s="48">
        <f>ROUND(AZ94, 2)</f>
        <v>0</v>
      </c>
      <c r="X29" s="46"/>
      <c r="Y29" s="46"/>
      <c r="Z29" s="46"/>
      <c r="AA29" s="46"/>
      <c r="AB29" s="46"/>
      <c r="AC29" s="46"/>
      <c r="AD29" s="46"/>
      <c r="AE29" s="46"/>
      <c r="AF29" s="46"/>
      <c r="AG29" s="46"/>
      <c r="AH29" s="46"/>
      <c r="AI29" s="46"/>
      <c r="AJ29" s="46"/>
      <c r="AK29" s="48">
        <f>ROUND(AV94, 2)</f>
        <v>0</v>
      </c>
      <c r="AL29" s="46"/>
      <c r="AM29" s="46"/>
      <c r="AN29" s="46"/>
      <c r="AO29" s="46"/>
      <c r="AP29" s="46"/>
      <c r="AQ29" s="46"/>
      <c r="AR29" s="49"/>
      <c r="BE29" s="50"/>
    </row>
    <row r="30" s="3" customFormat="1" ht="14.4" customHeight="1">
      <c r="A30" s="3"/>
      <c r="B30" s="45"/>
      <c r="C30" s="46"/>
      <c r="D30" s="46"/>
      <c r="E30" s="46"/>
      <c r="F30" s="31" t="s">
        <v>42</v>
      </c>
      <c r="G30" s="46"/>
      <c r="H30" s="46"/>
      <c r="I30" s="46"/>
      <c r="J30" s="46"/>
      <c r="K30" s="46"/>
      <c r="L30" s="47">
        <v>0.14999999999999999</v>
      </c>
      <c r="M30" s="46"/>
      <c r="N30" s="46"/>
      <c r="O30" s="46"/>
      <c r="P30" s="46"/>
      <c r="Q30" s="46"/>
      <c r="R30" s="46"/>
      <c r="S30" s="46"/>
      <c r="T30" s="46"/>
      <c r="U30" s="46"/>
      <c r="V30" s="46"/>
      <c r="W30" s="48">
        <f>ROUND(BA94, 2)</f>
        <v>0</v>
      </c>
      <c r="X30" s="46"/>
      <c r="Y30" s="46"/>
      <c r="Z30" s="46"/>
      <c r="AA30" s="46"/>
      <c r="AB30" s="46"/>
      <c r="AC30" s="46"/>
      <c r="AD30" s="46"/>
      <c r="AE30" s="46"/>
      <c r="AF30" s="46"/>
      <c r="AG30" s="46"/>
      <c r="AH30" s="46"/>
      <c r="AI30" s="46"/>
      <c r="AJ30" s="46"/>
      <c r="AK30" s="48">
        <f>ROUND(AW94, 2)</f>
        <v>0</v>
      </c>
      <c r="AL30" s="46"/>
      <c r="AM30" s="46"/>
      <c r="AN30" s="46"/>
      <c r="AO30" s="46"/>
      <c r="AP30" s="46"/>
      <c r="AQ30" s="46"/>
      <c r="AR30" s="49"/>
      <c r="BE30" s="50"/>
    </row>
    <row r="31" hidden="1" s="3" customFormat="1" ht="14.4" customHeight="1">
      <c r="A31" s="3"/>
      <c r="B31" s="45"/>
      <c r="C31" s="46"/>
      <c r="D31" s="46"/>
      <c r="E31" s="46"/>
      <c r="F31" s="31" t="s">
        <v>43</v>
      </c>
      <c r="G31" s="46"/>
      <c r="H31" s="46"/>
      <c r="I31" s="46"/>
      <c r="J31" s="46"/>
      <c r="K31" s="46"/>
      <c r="L31" s="47">
        <v>0.20999999999999999</v>
      </c>
      <c r="M31" s="46"/>
      <c r="N31" s="46"/>
      <c r="O31" s="46"/>
      <c r="P31" s="46"/>
      <c r="Q31" s="46"/>
      <c r="R31" s="46"/>
      <c r="S31" s="46"/>
      <c r="T31" s="46"/>
      <c r="U31" s="46"/>
      <c r="V31" s="46"/>
      <c r="W31" s="48">
        <f>ROUND(BB94,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44</v>
      </c>
      <c r="G32" s="46"/>
      <c r="H32" s="46"/>
      <c r="I32" s="46"/>
      <c r="J32" s="46"/>
      <c r="K32" s="46"/>
      <c r="L32" s="47">
        <v>0.14999999999999999</v>
      </c>
      <c r="M32" s="46"/>
      <c r="N32" s="46"/>
      <c r="O32" s="46"/>
      <c r="P32" s="46"/>
      <c r="Q32" s="46"/>
      <c r="R32" s="46"/>
      <c r="S32" s="46"/>
      <c r="T32" s="46"/>
      <c r="U32" s="46"/>
      <c r="V32" s="46"/>
      <c r="W32" s="48">
        <f>ROUND(BC94,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45</v>
      </c>
      <c r="G33" s="46"/>
      <c r="H33" s="46"/>
      <c r="I33" s="46"/>
      <c r="J33" s="46"/>
      <c r="K33" s="46"/>
      <c r="L33" s="47">
        <v>0</v>
      </c>
      <c r="M33" s="46"/>
      <c r="N33" s="46"/>
      <c r="O33" s="46"/>
      <c r="P33" s="46"/>
      <c r="Q33" s="46"/>
      <c r="R33" s="46"/>
      <c r="S33" s="46"/>
      <c r="T33" s="46"/>
      <c r="U33" s="46"/>
      <c r="V33" s="46"/>
      <c r="W33" s="48">
        <f>ROUND(BD94, 2)</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2" customFormat="1" ht="25.92" customHeight="1">
      <c r="A35" s="37"/>
      <c r="B35" s="38"/>
      <c r="C35" s="51"/>
      <c r="D35" s="52" t="s">
        <v>46</v>
      </c>
      <c r="E35" s="53"/>
      <c r="F35" s="53"/>
      <c r="G35" s="53"/>
      <c r="H35" s="53"/>
      <c r="I35" s="53"/>
      <c r="J35" s="53"/>
      <c r="K35" s="53"/>
      <c r="L35" s="53"/>
      <c r="M35" s="53"/>
      <c r="N35" s="53"/>
      <c r="O35" s="53"/>
      <c r="P35" s="53"/>
      <c r="Q35" s="53"/>
      <c r="R35" s="53"/>
      <c r="S35" s="53"/>
      <c r="T35" s="54" t="s">
        <v>47</v>
      </c>
      <c r="U35" s="53"/>
      <c r="V35" s="53"/>
      <c r="W35" s="53"/>
      <c r="X35" s="55" t="s">
        <v>48</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E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49</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50</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51</v>
      </c>
      <c r="E60" s="41"/>
      <c r="F60" s="41"/>
      <c r="G60" s="41"/>
      <c r="H60" s="41"/>
      <c r="I60" s="41"/>
      <c r="J60" s="41"/>
      <c r="K60" s="41"/>
      <c r="L60" s="41"/>
      <c r="M60" s="41"/>
      <c r="N60" s="41"/>
      <c r="O60" s="41"/>
      <c r="P60" s="41"/>
      <c r="Q60" s="41"/>
      <c r="R60" s="41"/>
      <c r="S60" s="41"/>
      <c r="T60" s="41"/>
      <c r="U60" s="41"/>
      <c r="V60" s="63" t="s">
        <v>52</v>
      </c>
      <c r="W60" s="41"/>
      <c r="X60" s="41"/>
      <c r="Y60" s="41"/>
      <c r="Z60" s="41"/>
      <c r="AA60" s="41"/>
      <c r="AB60" s="41"/>
      <c r="AC60" s="41"/>
      <c r="AD60" s="41"/>
      <c r="AE60" s="41"/>
      <c r="AF60" s="41"/>
      <c r="AG60" s="41"/>
      <c r="AH60" s="63" t="s">
        <v>51</v>
      </c>
      <c r="AI60" s="41"/>
      <c r="AJ60" s="41"/>
      <c r="AK60" s="41"/>
      <c r="AL60" s="41"/>
      <c r="AM60" s="63" t="s">
        <v>52</v>
      </c>
      <c r="AN60" s="41"/>
      <c r="AO60" s="41"/>
      <c r="AP60" s="39"/>
      <c r="AQ60" s="39"/>
      <c r="AR60" s="43"/>
      <c r="BE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53</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54</v>
      </c>
      <c r="AI64" s="64"/>
      <c r="AJ64" s="64"/>
      <c r="AK64" s="64"/>
      <c r="AL64" s="64"/>
      <c r="AM64" s="64"/>
      <c r="AN64" s="64"/>
      <c r="AO64" s="64"/>
      <c r="AP64" s="39"/>
      <c r="AQ64" s="39"/>
      <c r="AR64" s="43"/>
      <c r="BE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51</v>
      </c>
      <c r="E75" s="41"/>
      <c r="F75" s="41"/>
      <c r="G75" s="41"/>
      <c r="H75" s="41"/>
      <c r="I75" s="41"/>
      <c r="J75" s="41"/>
      <c r="K75" s="41"/>
      <c r="L75" s="41"/>
      <c r="M75" s="41"/>
      <c r="N75" s="41"/>
      <c r="O75" s="41"/>
      <c r="P75" s="41"/>
      <c r="Q75" s="41"/>
      <c r="R75" s="41"/>
      <c r="S75" s="41"/>
      <c r="T75" s="41"/>
      <c r="U75" s="41"/>
      <c r="V75" s="63" t="s">
        <v>52</v>
      </c>
      <c r="W75" s="41"/>
      <c r="X75" s="41"/>
      <c r="Y75" s="41"/>
      <c r="Z75" s="41"/>
      <c r="AA75" s="41"/>
      <c r="AB75" s="41"/>
      <c r="AC75" s="41"/>
      <c r="AD75" s="41"/>
      <c r="AE75" s="41"/>
      <c r="AF75" s="41"/>
      <c r="AG75" s="41"/>
      <c r="AH75" s="63" t="s">
        <v>51</v>
      </c>
      <c r="AI75" s="41"/>
      <c r="AJ75" s="41"/>
      <c r="AK75" s="41"/>
      <c r="AL75" s="41"/>
      <c r="AM75" s="63" t="s">
        <v>52</v>
      </c>
      <c r="AN75" s="41"/>
      <c r="AO75" s="41"/>
      <c r="AP75" s="39"/>
      <c r="AQ75" s="39"/>
      <c r="AR75" s="43"/>
      <c r="BE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E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E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E81" s="37"/>
    </row>
    <row r="82" s="2" customFormat="1" ht="24.96" customHeight="1">
      <c r="A82" s="37"/>
      <c r="B82" s="38"/>
      <c r="C82" s="22" t="s">
        <v>55</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E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E83" s="37"/>
    </row>
    <row r="84" s="4" customFormat="1" ht="12" customHeight="1">
      <c r="A84" s="4"/>
      <c r="B84" s="69"/>
      <c r="C84" s="31" t="s">
        <v>13</v>
      </c>
      <c r="D84" s="70"/>
      <c r="E84" s="70"/>
      <c r="F84" s="70"/>
      <c r="G84" s="70"/>
      <c r="H84" s="70"/>
      <c r="I84" s="70"/>
      <c r="J84" s="70"/>
      <c r="K84" s="70"/>
      <c r="L84" s="70" t="str">
        <f>K5</f>
        <v>A17_20_BP</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E84" s="4"/>
    </row>
    <row r="85" s="5" customFormat="1" ht="36.96" customHeight="1">
      <c r="A85" s="5"/>
      <c r="B85" s="72"/>
      <c r="C85" s="73" t="s">
        <v>16</v>
      </c>
      <c r="D85" s="74"/>
      <c r="E85" s="74"/>
      <c r="F85" s="74"/>
      <c r="G85" s="74"/>
      <c r="H85" s="74"/>
      <c r="I85" s="74"/>
      <c r="J85" s="74"/>
      <c r="K85" s="74"/>
      <c r="L85" s="75" t="str">
        <f>K6</f>
        <v>Nový pavilon péče o matku a dítě včetně hemodializačního střediska a nadzemního spojovacího koridoru</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E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E86" s="37"/>
    </row>
    <row r="87" s="2" customFormat="1" ht="12" customHeight="1">
      <c r="A87" s="37"/>
      <c r="B87" s="38"/>
      <c r="C87" s="31" t="s">
        <v>20</v>
      </c>
      <c r="D87" s="39"/>
      <c r="E87" s="39"/>
      <c r="F87" s="39"/>
      <c r="G87" s="39"/>
      <c r="H87" s="39"/>
      <c r="I87" s="39"/>
      <c r="J87" s="39"/>
      <c r="K87" s="39"/>
      <c r="L87" s="77" t="str">
        <f>IF(K8="","",K8)</f>
        <v>Děčín</v>
      </c>
      <c r="M87" s="39"/>
      <c r="N87" s="39"/>
      <c r="O87" s="39"/>
      <c r="P87" s="39"/>
      <c r="Q87" s="39"/>
      <c r="R87" s="39"/>
      <c r="S87" s="39"/>
      <c r="T87" s="39"/>
      <c r="U87" s="39"/>
      <c r="V87" s="39"/>
      <c r="W87" s="39"/>
      <c r="X87" s="39"/>
      <c r="Y87" s="39"/>
      <c r="Z87" s="39"/>
      <c r="AA87" s="39"/>
      <c r="AB87" s="39"/>
      <c r="AC87" s="39"/>
      <c r="AD87" s="39"/>
      <c r="AE87" s="39"/>
      <c r="AF87" s="39"/>
      <c r="AG87" s="39"/>
      <c r="AH87" s="39"/>
      <c r="AI87" s="31" t="s">
        <v>22</v>
      </c>
      <c r="AJ87" s="39"/>
      <c r="AK87" s="39"/>
      <c r="AL87" s="39"/>
      <c r="AM87" s="78" t="str">
        <f>IF(AN8= "","",AN8)</f>
        <v>14. 9. 2020</v>
      </c>
      <c r="AN87" s="78"/>
      <c r="AO87" s="39"/>
      <c r="AP87" s="39"/>
      <c r="AQ87" s="39"/>
      <c r="AR87" s="43"/>
      <c r="BE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E88" s="37"/>
    </row>
    <row r="89" s="2" customFormat="1" ht="25.65" customHeight="1">
      <c r="A89" s="37"/>
      <c r="B89" s="38"/>
      <c r="C89" s="31" t="s">
        <v>24</v>
      </c>
      <c r="D89" s="39"/>
      <c r="E89" s="39"/>
      <c r="F89" s="39"/>
      <c r="G89" s="39"/>
      <c r="H89" s="39"/>
      <c r="I89" s="39"/>
      <c r="J89" s="39"/>
      <c r="K89" s="39"/>
      <c r="L89" s="70" t="str">
        <f>IF(E11= "","",E11)</f>
        <v>Krajská zdravotní a.s., Ústí nad Labem</v>
      </c>
      <c r="M89" s="39"/>
      <c r="N89" s="39"/>
      <c r="O89" s="39"/>
      <c r="P89" s="39"/>
      <c r="Q89" s="39"/>
      <c r="R89" s="39"/>
      <c r="S89" s="39"/>
      <c r="T89" s="39"/>
      <c r="U89" s="39"/>
      <c r="V89" s="39"/>
      <c r="W89" s="39"/>
      <c r="X89" s="39"/>
      <c r="Y89" s="39"/>
      <c r="Z89" s="39"/>
      <c r="AA89" s="39"/>
      <c r="AB89" s="39"/>
      <c r="AC89" s="39"/>
      <c r="AD89" s="39"/>
      <c r="AE89" s="39"/>
      <c r="AF89" s="39"/>
      <c r="AG89" s="39"/>
      <c r="AH89" s="39"/>
      <c r="AI89" s="31" t="s">
        <v>30</v>
      </c>
      <c r="AJ89" s="39"/>
      <c r="AK89" s="39"/>
      <c r="AL89" s="39"/>
      <c r="AM89" s="79" t="str">
        <f>IF(E17="","",E17)</f>
        <v>PENTA PROJEKT s.r.o., Mrštíkova 12, Jihlava</v>
      </c>
      <c r="AN89" s="70"/>
      <c r="AO89" s="70"/>
      <c r="AP89" s="70"/>
      <c r="AQ89" s="39"/>
      <c r="AR89" s="43"/>
      <c r="AS89" s="80" t="s">
        <v>56</v>
      </c>
      <c r="AT89" s="81"/>
      <c r="AU89" s="82"/>
      <c r="AV89" s="82"/>
      <c r="AW89" s="82"/>
      <c r="AX89" s="82"/>
      <c r="AY89" s="82"/>
      <c r="AZ89" s="82"/>
      <c r="BA89" s="82"/>
      <c r="BB89" s="82"/>
      <c r="BC89" s="82"/>
      <c r="BD89" s="83"/>
      <c r="BE89" s="37"/>
    </row>
    <row r="90" s="2" customFormat="1" ht="15.15" customHeight="1">
      <c r="A90" s="37"/>
      <c r="B90" s="38"/>
      <c r="C90" s="31" t="s">
        <v>28</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33</v>
      </c>
      <c r="AJ90" s="39"/>
      <c r="AK90" s="39"/>
      <c r="AL90" s="39"/>
      <c r="AM90" s="79" t="str">
        <f>IF(E20="","",E20)</f>
        <v>Ing. Avuk</v>
      </c>
      <c r="AN90" s="70"/>
      <c r="AO90" s="70"/>
      <c r="AP90" s="70"/>
      <c r="AQ90" s="39"/>
      <c r="AR90" s="43"/>
      <c r="AS90" s="84"/>
      <c r="AT90" s="85"/>
      <c r="AU90" s="86"/>
      <c r="AV90" s="86"/>
      <c r="AW90" s="86"/>
      <c r="AX90" s="86"/>
      <c r="AY90" s="86"/>
      <c r="AZ90" s="86"/>
      <c r="BA90" s="86"/>
      <c r="BB90" s="86"/>
      <c r="BC90" s="86"/>
      <c r="BD90" s="87"/>
      <c r="BE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1"/>
      <c r="BE91" s="37"/>
    </row>
    <row r="92" s="2" customFormat="1" ht="29.28" customHeight="1">
      <c r="A92" s="37"/>
      <c r="B92" s="38"/>
      <c r="C92" s="92" t="s">
        <v>57</v>
      </c>
      <c r="D92" s="93"/>
      <c r="E92" s="93"/>
      <c r="F92" s="93"/>
      <c r="G92" s="93"/>
      <c r="H92" s="94"/>
      <c r="I92" s="95" t="s">
        <v>58</v>
      </c>
      <c r="J92" s="93"/>
      <c r="K92" s="93"/>
      <c r="L92" s="93"/>
      <c r="M92" s="93"/>
      <c r="N92" s="93"/>
      <c r="O92" s="93"/>
      <c r="P92" s="93"/>
      <c r="Q92" s="93"/>
      <c r="R92" s="93"/>
      <c r="S92" s="93"/>
      <c r="T92" s="93"/>
      <c r="U92" s="93"/>
      <c r="V92" s="93"/>
      <c r="W92" s="93"/>
      <c r="X92" s="93"/>
      <c r="Y92" s="93"/>
      <c r="Z92" s="93"/>
      <c r="AA92" s="93"/>
      <c r="AB92" s="93"/>
      <c r="AC92" s="93"/>
      <c r="AD92" s="93"/>
      <c r="AE92" s="93"/>
      <c r="AF92" s="93"/>
      <c r="AG92" s="96" t="s">
        <v>59</v>
      </c>
      <c r="AH92" s="93"/>
      <c r="AI92" s="93"/>
      <c r="AJ92" s="93"/>
      <c r="AK92" s="93"/>
      <c r="AL92" s="93"/>
      <c r="AM92" s="93"/>
      <c r="AN92" s="95" t="s">
        <v>60</v>
      </c>
      <c r="AO92" s="93"/>
      <c r="AP92" s="97"/>
      <c r="AQ92" s="98" t="s">
        <v>61</v>
      </c>
      <c r="AR92" s="43"/>
      <c r="AS92" s="99" t="s">
        <v>62</v>
      </c>
      <c r="AT92" s="100" t="s">
        <v>63</v>
      </c>
      <c r="AU92" s="100" t="s">
        <v>64</v>
      </c>
      <c r="AV92" s="100" t="s">
        <v>65</v>
      </c>
      <c r="AW92" s="100" t="s">
        <v>66</v>
      </c>
      <c r="AX92" s="100" t="s">
        <v>67</v>
      </c>
      <c r="AY92" s="100" t="s">
        <v>68</v>
      </c>
      <c r="AZ92" s="100" t="s">
        <v>69</v>
      </c>
      <c r="BA92" s="100" t="s">
        <v>70</v>
      </c>
      <c r="BB92" s="100" t="s">
        <v>71</v>
      </c>
      <c r="BC92" s="100" t="s">
        <v>72</v>
      </c>
      <c r="BD92" s="101" t="s">
        <v>73</v>
      </c>
      <c r="BE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4"/>
      <c r="BE93" s="37"/>
    </row>
    <row r="94" s="6" customFormat="1" ht="32.4" customHeight="1">
      <c r="A94" s="6"/>
      <c r="B94" s="105"/>
      <c r="C94" s="106" t="s">
        <v>74</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ROUND(SUM(AG95:AG96),2)</f>
        <v>0</v>
      </c>
      <c r="AH94" s="108"/>
      <c r="AI94" s="108"/>
      <c r="AJ94" s="108"/>
      <c r="AK94" s="108"/>
      <c r="AL94" s="108"/>
      <c r="AM94" s="108"/>
      <c r="AN94" s="109">
        <f>SUM(AG94,AT94)</f>
        <v>0</v>
      </c>
      <c r="AO94" s="109"/>
      <c r="AP94" s="109"/>
      <c r="AQ94" s="110" t="s">
        <v>1</v>
      </c>
      <c r="AR94" s="111"/>
      <c r="AS94" s="112">
        <f>ROUND(SUM(AS95:AS96),2)</f>
        <v>0</v>
      </c>
      <c r="AT94" s="113">
        <f>ROUND(SUM(AV94:AW94),2)</f>
        <v>0</v>
      </c>
      <c r="AU94" s="114">
        <f>ROUND(SUM(AU95:AU96),5)</f>
        <v>0</v>
      </c>
      <c r="AV94" s="113">
        <f>ROUND(AZ94*L29,2)</f>
        <v>0</v>
      </c>
      <c r="AW94" s="113">
        <f>ROUND(BA94*L30,2)</f>
        <v>0</v>
      </c>
      <c r="AX94" s="113">
        <f>ROUND(BB94*L29,2)</f>
        <v>0</v>
      </c>
      <c r="AY94" s="113">
        <f>ROUND(BC94*L30,2)</f>
        <v>0</v>
      </c>
      <c r="AZ94" s="113">
        <f>ROUND(SUM(AZ95:AZ96),2)</f>
        <v>0</v>
      </c>
      <c r="BA94" s="113">
        <f>ROUND(SUM(BA95:BA96),2)</f>
        <v>0</v>
      </c>
      <c r="BB94" s="113">
        <f>ROUND(SUM(BB95:BB96),2)</f>
        <v>0</v>
      </c>
      <c r="BC94" s="113">
        <f>ROUND(SUM(BC95:BC96),2)</f>
        <v>0</v>
      </c>
      <c r="BD94" s="115">
        <f>ROUND(SUM(BD95:BD96),2)</f>
        <v>0</v>
      </c>
      <c r="BE94" s="6"/>
      <c r="BS94" s="116" t="s">
        <v>75</v>
      </c>
      <c r="BT94" s="116" t="s">
        <v>76</v>
      </c>
      <c r="BU94" s="117" t="s">
        <v>77</v>
      </c>
      <c r="BV94" s="116" t="s">
        <v>78</v>
      </c>
      <c r="BW94" s="116" t="s">
        <v>5</v>
      </c>
      <c r="BX94" s="116" t="s">
        <v>79</v>
      </c>
      <c r="CL94" s="116" t="s">
        <v>1</v>
      </c>
    </row>
    <row r="95" s="7" customFormat="1" ht="24.75" customHeight="1">
      <c r="A95" s="118" t="s">
        <v>80</v>
      </c>
      <c r="B95" s="119"/>
      <c r="C95" s="120"/>
      <c r="D95" s="121" t="s">
        <v>81</v>
      </c>
      <c r="E95" s="121"/>
      <c r="F95" s="121"/>
      <c r="G95" s="121"/>
      <c r="H95" s="121"/>
      <c r="I95" s="122"/>
      <c r="J95" s="121" t="s">
        <v>82</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'D1_03-D02 - Objekt bývalé...'!J30</f>
        <v>0</v>
      </c>
      <c r="AH95" s="122"/>
      <c r="AI95" s="122"/>
      <c r="AJ95" s="122"/>
      <c r="AK95" s="122"/>
      <c r="AL95" s="122"/>
      <c r="AM95" s="122"/>
      <c r="AN95" s="123">
        <f>SUM(AG95,AT95)</f>
        <v>0</v>
      </c>
      <c r="AO95" s="122"/>
      <c r="AP95" s="122"/>
      <c r="AQ95" s="124" t="s">
        <v>83</v>
      </c>
      <c r="AR95" s="125"/>
      <c r="AS95" s="126">
        <v>0</v>
      </c>
      <c r="AT95" s="127">
        <f>ROUND(SUM(AV95:AW95),2)</f>
        <v>0</v>
      </c>
      <c r="AU95" s="128">
        <f>'D1_03-D02 - Objekt bývalé...'!P120</f>
        <v>0</v>
      </c>
      <c r="AV95" s="127">
        <f>'D1_03-D02 - Objekt bývalé...'!J33</f>
        <v>0</v>
      </c>
      <c r="AW95" s="127">
        <f>'D1_03-D02 - Objekt bývalé...'!J34</f>
        <v>0</v>
      </c>
      <c r="AX95" s="127">
        <f>'D1_03-D02 - Objekt bývalé...'!J35</f>
        <v>0</v>
      </c>
      <c r="AY95" s="127">
        <f>'D1_03-D02 - Objekt bývalé...'!J36</f>
        <v>0</v>
      </c>
      <c r="AZ95" s="127">
        <f>'D1_03-D02 - Objekt bývalé...'!F33</f>
        <v>0</v>
      </c>
      <c r="BA95" s="127">
        <f>'D1_03-D02 - Objekt bývalé...'!F34</f>
        <v>0</v>
      </c>
      <c r="BB95" s="127">
        <f>'D1_03-D02 - Objekt bývalé...'!F35</f>
        <v>0</v>
      </c>
      <c r="BC95" s="127">
        <f>'D1_03-D02 - Objekt bývalé...'!F36</f>
        <v>0</v>
      </c>
      <c r="BD95" s="129">
        <f>'D1_03-D02 - Objekt bývalé...'!F37</f>
        <v>0</v>
      </c>
      <c r="BE95" s="7"/>
      <c r="BT95" s="130" t="s">
        <v>84</v>
      </c>
      <c r="BV95" s="130" t="s">
        <v>78</v>
      </c>
      <c r="BW95" s="130" t="s">
        <v>85</v>
      </c>
      <c r="BX95" s="130" t="s">
        <v>5</v>
      </c>
      <c r="CL95" s="130" t="s">
        <v>1</v>
      </c>
      <c r="CM95" s="130" t="s">
        <v>86</v>
      </c>
    </row>
    <row r="96" s="7" customFormat="1" ht="16.5" customHeight="1">
      <c r="A96" s="118" t="s">
        <v>80</v>
      </c>
      <c r="B96" s="119"/>
      <c r="C96" s="120"/>
      <c r="D96" s="121" t="s">
        <v>87</v>
      </c>
      <c r="E96" s="121"/>
      <c r="F96" s="121"/>
      <c r="G96" s="121"/>
      <c r="H96" s="121"/>
      <c r="I96" s="122"/>
      <c r="J96" s="121" t="s">
        <v>88</v>
      </c>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3">
        <f>'OVN - Ostatní a vedlejší ...'!J30</f>
        <v>0</v>
      </c>
      <c r="AH96" s="122"/>
      <c r="AI96" s="122"/>
      <c r="AJ96" s="122"/>
      <c r="AK96" s="122"/>
      <c r="AL96" s="122"/>
      <c r="AM96" s="122"/>
      <c r="AN96" s="123">
        <f>SUM(AG96,AT96)</f>
        <v>0</v>
      </c>
      <c r="AO96" s="122"/>
      <c r="AP96" s="122"/>
      <c r="AQ96" s="124" t="s">
        <v>89</v>
      </c>
      <c r="AR96" s="125"/>
      <c r="AS96" s="131">
        <v>0</v>
      </c>
      <c r="AT96" s="132">
        <f>ROUND(SUM(AV96:AW96),2)</f>
        <v>0</v>
      </c>
      <c r="AU96" s="133">
        <f>'OVN - Ostatní a vedlejší ...'!P121</f>
        <v>0</v>
      </c>
      <c r="AV96" s="132">
        <f>'OVN - Ostatní a vedlejší ...'!J33</f>
        <v>0</v>
      </c>
      <c r="AW96" s="132">
        <f>'OVN - Ostatní a vedlejší ...'!J34</f>
        <v>0</v>
      </c>
      <c r="AX96" s="132">
        <f>'OVN - Ostatní a vedlejší ...'!J35</f>
        <v>0</v>
      </c>
      <c r="AY96" s="132">
        <f>'OVN - Ostatní a vedlejší ...'!J36</f>
        <v>0</v>
      </c>
      <c r="AZ96" s="132">
        <f>'OVN - Ostatní a vedlejší ...'!F33</f>
        <v>0</v>
      </c>
      <c r="BA96" s="132">
        <f>'OVN - Ostatní a vedlejší ...'!F34</f>
        <v>0</v>
      </c>
      <c r="BB96" s="132">
        <f>'OVN - Ostatní a vedlejší ...'!F35</f>
        <v>0</v>
      </c>
      <c r="BC96" s="132">
        <f>'OVN - Ostatní a vedlejší ...'!F36</f>
        <v>0</v>
      </c>
      <c r="BD96" s="134">
        <f>'OVN - Ostatní a vedlejší ...'!F37</f>
        <v>0</v>
      </c>
      <c r="BE96" s="7"/>
      <c r="BT96" s="130" t="s">
        <v>84</v>
      </c>
      <c r="BV96" s="130" t="s">
        <v>78</v>
      </c>
      <c r="BW96" s="130" t="s">
        <v>90</v>
      </c>
      <c r="BX96" s="130" t="s">
        <v>5</v>
      </c>
      <c r="CL96" s="130" t="s">
        <v>1</v>
      </c>
      <c r="CM96" s="130" t="s">
        <v>86</v>
      </c>
    </row>
    <row r="97" s="2" customFormat="1" ht="30" customHeight="1">
      <c r="A97" s="37"/>
      <c r="B97" s="38"/>
      <c r="C97" s="39"/>
      <c r="D97" s="39"/>
      <c r="E97" s="39"/>
      <c r="F97" s="39"/>
      <c r="G97" s="39"/>
      <c r="H97" s="39"/>
      <c r="I97" s="39"/>
      <c r="J97" s="39"/>
      <c r="K97" s="39"/>
      <c r="L97" s="39"/>
      <c r="M97" s="39"/>
      <c r="N97" s="39"/>
      <c r="O97" s="39"/>
      <c r="P97" s="39"/>
      <c r="Q97" s="39"/>
      <c r="R97" s="39"/>
      <c r="S97" s="39"/>
      <c r="T97" s="39"/>
      <c r="U97" s="39"/>
      <c r="V97" s="39"/>
      <c r="W97" s="39"/>
      <c r="X97" s="39"/>
      <c r="Y97" s="39"/>
      <c r="Z97" s="39"/>
      <c r="AA97" s="39"/>
      <c r="AB97" s="39"/>
      <c r="AC97" s="39"/>
      <c r="AD97" s="39"/>
      <c r="AE97" s="39"/>
      <c r="AF97" s="39"/>
      <c r="AG97" s="39"/>
      <c r="AH97" s="39"/>
      <c r="AI97" s="39"/>
      <c r="AJ97" s="39"/>
      <c r="AK97" s="39"/>
      <c r="AL97" s="39"/>
      <c r="AM97" s="39"/>
      <c r="AN97" s="39"/>
      <c r="AO97" s="39"/>
      <c r="AP97" s="39"/>
      <c r="AQ97" s="39"/>
      <c r="AR97" s="43"/>
      <c r="AS97" s="37"/>
      <c r="AT97" s="37"/>
      <c r="AU97" s="37"/>
      <c r="AV97" s="37"/>
      <c r="AW97" s="37"/>
      <c r="AX97" s="37"/>
      <c r="AY97" s="37"/>
      <c r="AZ97" s="37"/>
      <c r="BA97" s="37"/>
      <c r="BB97" s="37"/>
      <c r="BC97" s="37"/>
      <c r="BD97" s="37"/>
      <c r="BE97" s="37"/>
    </row>
    <row r="98" s="2" customFormat="1" ht="6.96" customHeight="1">
      <c r="A98" s="37"/>
      <c r="B98" s="65"/>
      <c r="C98" s="66"/>
      <c r="D98" s="66"/>
      <c r="E98" s="66"/>
      <c r="F98" s="66"/>
      <c r="G98" s="66"/>
      <c r="H98" s="66"/>
      <c r="I98" s="66"/>
      <c r="J98" s="66"/>
      <c r="K98" s="66"/>
      <c r="L98" s="66"/>
      <c r="M98" s="66"/>
      <c r="N98" s="66"/>
      <c r="O98" s="66"/>
      <c r="P98" s="66"/>
      <c r="Q98" s="66"/>
      <c r="R98" s="66"/>
      <c r="S98" s="66"/>
      <c r="T98" s="66"/>
      <c r="U98" s="66"/>
      <c r="V98" s="66"/>
      <c r="W98" s="66"/>
      <c r="X98" s="66"/>
      <c r="Y98" s="66"/>
      <c r="Z98" s="66"/>
      <c r="AA98" s="66"/>
      <c r="AB98" s="66"/>
      <c r="AC98" s="66"/>
      <c r="AD98" s="66"/>
      <c r="AE98" s="66"/>
      <c r="AF98" s="66"/>
      <c r="AG98" s="66"/>
      <c r="AH98" s="66"/>
      <c r="AI98" s="66"/>
      <c r="AJ98" s="66"/>
      <c r="AK98" s="66"/>
      <c r="AL98" s="66"/>
      <c r="AM98" s="66"/>
      <c r="AN98" s="66"/>
      <c r="AO98" s="66"/>
      <c r="AP98" s="66"/>
      <c r="AQ98" s="66"/>
      <c r="AR98" s="43"/>
      <c r="AS98" s="37"/>
      <c r="AT98" s="37"/>
      <c r="AU98" s="37"/>
      <c r="AV98" s="37"/>
      <c r="AW98" s="37"/>
      <c r="AX98" s="37"/>
      <c r="AY98" s="37"/>
      <c r="AZ98" s="37"/>
      <c r="BA98" s="37"/>
      <c r="BB98" s="37"/>
      <c r="BC98" s="37"/>
      <c r="BD98" s="37"/>
      <c r="BE98" s="37"/>
    </row>
  </sheetData>
  <sheetProtection sheet="1" formatColumns="0" formatRows="0" objects="1" scenarios="1" spinCount="100000" saltValue="2EhCtP8n1uOnqol2tkh2q+Sols2sz+LZmI6CXLpYHPCsNmGJBG2DGaUuxXQaWGsy6hMX7k+/B4VUA7s7w1io+Q==" hashValue="hfl4+a3UZJhDNbhBuhZIq1kZK459nHX//oJXACrg5+THn+WmijT23pHGFRvHBBCU8v0ywNipKw8GT/HeyOdTkA==" algorithmName="SHA-512" password="CC35"/>
  <mergeCells count="46">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J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G94:AM94"/>
    <mergeCell ref="AN94:AP94"/>
    <mergeCell ref="AR2:BE2"/>
  </mergeCells>
  <hyperlinks>
    <hyperlink ref="A95" location="'D1_03-D02 - Objekt bývalé...'!C2" display="/"/>
    <hyperlink ref="A96" location="'OVN - Ostatní a vedlejší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85</v>
      </c>
    </row>
    <row r="3" s="1" customFormat="1" ht="6.96" customHeight="1">
      <c r="B3" s="135"/>
      <c r="C3" s="136"/>
      <c r="D3" s="136"/>
      <c r="E3" s="136"/>
      <c r="F3" s="136"/>
      <c r="G3" s="136"/>
      <c r="H3" s="136"/>
      <c r="I3" s="136"/>
      <c r="J3" s="136"/>
      <c r="K3" s="136"/>
      <c r="L3" s="19"/>
      <c r="AT3" s="16" t="s">
        <v>86</v>
      </c>
    </row>
    <row r="4" s="1" customFormat="1" ht="24.96" customHeight="1">
      <c r="B4" s="19"/>
      <c r="D4" s="137" t="s">
        <v>91</v>
      </c>
      <c r="L4" s="19"/>
      <c r="M4" s="138" t="s">
        <v>10</v>
      </c>
      <c r="AT4" s="16" t="s">
        <v>4</v>
      </c>
    </row>
    <row r="5" s="1" customFormat="1" ht="6.96" customHeight="1">
      <c r="B5" s="19"/>
      <c r="L5" s="19"/>
    </row>
    <row r="6" s="1" customFormat="1" ht="12" customHeight="1">
      <c r="B6" s="19"/>
      <c r="D6" s="139" t="s">
        <v>16</v>
      </c>
      <c r="L6" s="19"/>
    </row>
    <row r="7" s="1" customFormat="1" ht="26.25" customHeight="1">
      <c r="B7" s="19"/>
      <c r="E7" s="140" t="str">
        <f>'Rekapitulace stavby'!K6</f>
        <v>Nový pavilon péče o matku a dítě včetně hemodializačního střediska a nadzemního spojovacího koridoru</v>
      </c>
      <c r="F7" s="139"/>
      <c r="G7" s="139"/>
      <c r="H7" s="139"/>
      <c r="L7" s="19"/>
    </row>
    <row r="8" s="2" customFormat="1" ht="12" customHeight="1">
      <c r="A8" s="37"/>
      <c r="B8" s="43"/>
      <c r="C8" s="37"/>
      <c r="D8" s="139" t="s">
        <v>92</v>
      </c>
      <c r="E8" s="37"/>
      <c r="F8" s="37"/>
      <c r="G8" s="37"/>
      <c r="H8" s="37"/>
      <c r="I8" s="37"/>
      <c r="J8" s="37"/>
      <c r="K8" s="37"/>
      <c r="L8" s="62"/>
      <c r="S8" s="37"/>
      <c r="T8" s="37"/>
      <c r="U8" s="37"/>
      <c r="V8" s="37"/>
      <c r="W8" s="37"/>
      <c r="X8" s="37"/>
      <c r="Y8" s="37"/>
      <c r="Z8" s="37"/>
      <c r="AA8" s="37"/>
      <c r="AB8" s="37"/>
      <c r="AC8" s="37"/>
      <c r="AD8" s="37"/>
      <c r="AE8" s="37"/>
    </row>
    <row r="9" s="2" customFormat="1" ht="30" customHeight="1">
      <c r="A9" s="37"/>
      <c r="B9" s="43"/>
      <c r="C9" s="37"/>
      <c r="D9" s="37"/>
      <c r="E9" s="141" t="s">
        <v>93</v>
      </c>
      <c r="F9" s="37"/>
      <c r="G9" s="37"/>
      <c r="H9" s="37"/>
      <c r="I9" s="37"/>
      <c r="J9" s="37"/>
      <c r="K9" s="37"/>
      <c r="L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s="2" customFormat="1" ht="12" customHeight="1">
      <c r="A11" s="37"/>
      <c r="B11" s="43"/>
      <c r="C11" s="37"/>
      <c r="D11" s="139" t="s">
        <v>18</v>
      </c>
      <c r="E11" s="37"/>
      <c r="F11" s="142" t="s">
        <v>1</v>
      </c>
      <c r="G11" s="37"/>
      <c r="H11" s="37"/>
      <c r="I11" s="139" t="s">
        <v>19</v>
      </c>
      <c r="J11" s="142" t="s">
        <v>1</v>
      </c>
      <c r="K11" s="37"/>
      <c r="L11" s="62"/>
      <c r="S11" s="37"/>
      <c r="T11" s="37"/>
      <c r="U11" s="37"/>
      <c r="V11" s="37"/>
      <c r="W11" s="37"/>
      <c r="X11" s="37"/>
      <c r="Y11" s="37"/>
      <c r="Z11" s="37"/>
      <c r="AA11" s="37"/>
      <c r="AB11" s="37"/>
      <c r="AC11" s="37"/>
      <c r="AD11" s="37"/>
      <c r="AE11" s="37"/>
    </row>
    <row r="12" s="2" customFormat="1" ht="12" customHeight="1">
      <c r="A12" s="37"/>
      <c r="B12" s="43"/>
      <c r="C12" s="37"/>
      <c r="D12" s="139" t="s">
        <v>20</v>
      </c>
      <c r="E12" s="37"/>
      <c r="F12" s="142" t="s">
        <v>21</v>
      </c>
      <c r="G12" s="37"/>
      <c r="H12" s="37"/>
      <c r="I12" s="139" t="s">
        <v>22</v>
      </c>
      <c r="J12" s="143" t="str">
        <f>'Rekapitulace stavby'!AN8</f>
        <v>14. 9. 2020</v>
      </c>
      <c r="K12" s="37"/>
      <c r="L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s="2" customFormat="1" ht="12" customHeight="1">
      <c r="A14" s="37"/>
      <c r="B14" s="43"/>
      <c r="C14" s="37"/>
      <c r="D14" s="139" t="s">
        <v>24</v>
      </c>
      <c r="E14" s="37"/>
      <c r="F14" s="37"/>
      <c r="G14" s="37"/>
      <c r="H14" s="37"/>
      <c r="I14" s="139" t="s">
        <v>25</v>
      </c>
      <c r="J14" s="142" t="s">
        <v>1</v>
      </c>
      <c r="K14" s="37"/>
      <c r="L14" s="62"/>
      <c r="S14" s="37"/>
      <c r="T14" s="37"/>
      <c r="U14" s="37"/>
      <c r="V14" s="37"/>
      <c r="W14" s="37"/>
      <c r="X14" s="37"/>
      <c r="Y14" s="37"/>
      <c r="Z14" s="37"/>
      <c r="AA14" s="37"/>
      <c r="AB14" s="37"/>
      <c r="AC14" s="37"/>
      <c r="AD14" s="37"/>
      <c r="AE14" s="37"/>
    </row>
    <row r="15" s="2" customFormat="1" ht="18" customHeight="1">
      <c r="A15" s="37"/>
      <c r="B15" s="43"/>
      <c r="C15" s="37"/>
      <c r="D15" s="37"/>
      <c r="E15" s="142" t="s">
        <v>94</v>
      </c>
      <c r="F15" s="37"/>
      <c r="G15" s="37"/>
      <c r="H15" s="37"/>
      <c r="I15" s="139" t="s">
        <v>27</v>
      </c>
      <c r="J15" s="142" t="s">
        <v>1</v>
      </c>
      <c r="K15" s="37"/>
      <c r="L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s="2" customFormat="1" ht="12" customHeight="1">
      <c r="A17" s="37"/>
      <c r="B17" s="43"/>
      <c r="C17" s="37"/>
      <c r="D17" s="139" t="s">
        <v>28</v>
      </c>
      <c r="E17" s="37"/>
      <c r="F17" s="37"/>
      <c r="G17" s="37"/>
      <c r="H17" s="37"/>
      <c r="I17" s="139" t="s">
        <v>25</v>
      </c>
      <c r="J17" s="32" t="str">
        <f>'Rekapitulace stavby'!AN13</f>
        <v>Vyplň údaj</v>
      </c>
      <c r="K17" s="37"/>
      <c r="L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2"/>
      <c r="G18" s="142"/>
      <c r="H18" s="142"/>
      <c r="I18" s="139" t="s">
        <v>27</v>
      </c>
      <c r="J18" s="32" t="str">
        <f>'Rekapitulace stavby'!AN14</f>
        <v>Vyplň údaj</v>
      </c>
      <c r="K18" s="37"/>
      <c r="L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s="2" customFormat="1" ht="12" customHeight="1">
      <c r="A20" s="37"/>
      <c r="B20" s="43"/>
      <c r="C20" s="37"/>
      <c r="D20" s="139" t="s">
        <v>30</v>
      </c>
      <c r="E20" s="37"/>
      <c r="F20" s="37"/>
      <c r="G20" s="37"/>
      <c r="H20" s="37"/>
      <c r="I20" s="139" t="s">
        <v>25</v>
      </c>
      <c r="J20" s="142" t="s">
        <v>1</v>
      </c>
      <c r="K20" s="37"/>
      <c r="L20" s="62"/>
      <c r="S20" s="37"/>
      <c r="T20" s="37"/>
      <c r="U20" s="37"/>
      <c r="V20" s="37"/>
      <c r="W20" s="37"/>
      <c r="X20" s="37"/>
      <c r="Y20" s="37"/>
      <c r="Z20" s="37"/>
      <c r="AA20" s="37"/>
      <c r="AB20" s="37"/>
      <c r="AC20" s="37"/>
      <c r="AD20" s="37"/>
      <c r="AE20" s="37"/>
    </row>
    <row r="21" s="2" customFormat="1" ht="18" customHeight="1">
      <c r="A21" s="37"/>
      <c r="B21" s="43"/>
      <c r="C21" s="37"/>
      <c r="D21" s="37"/>
      <c r="E21" s="142" t="s">
        <v>31</v>
      </c>
      <c r="F21" s="37"/>
      <c r="G21" s="37"/>
      <c r="H21" s="37"/>
      <c r="I21" s="139" t="s">
        <v>27</v>
      </c>
      <c r="J21" s="142" t="s">
        <v>1</v>
      </c>
      <c r="K21" s="37"/>
      <c r="L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s="2" customFormat="1" ht="12" customHeight="1">
      <c r="A23" s="37"/>
      <c r="B23" s="43"/>
      <c r="C23" s="37"/>
      <c r="D23" s="139" t="s">
        <v>33</v>
      </c>
      <c r="E23" s="37"/>
      <c r="F23" s="37"/>
      <c r="G23" s="37"/>
      <c r="H23" s="37"/>
      <c r="I23" s="139" t="s">
        <v>25</v>
      </c>
      <c r="J23" s="142" t="s">
        <v>1</v>
      </c>
      <c r="K23" s="37"/>
      <c r="L23" s="62"/>
      <c r="S23" s="37"/>
      <c r="T23" s="37"/>
      <c r="U23" s="37"/>
      <c r="V23" s="37"/>
      <c r="W23" s="37"/>
      <c r="X23" s="37"/>
      <c r="Y23" s="37"/>
      <c r="Z23" s="37"/>
      <c r="AA23" s="37"/>
      <c r="AB23" s="37"/>
      <c r="AC23" s="37"/>
      <c r="AD23" s="37"/>
      <c r="AE23" s="37"/>
    </row>
    <row r="24" s="2" customFormat="1" ht="18" customHeight="1">
      <c r="A24" s="37"/>
      <c r="B24" s="43"/>
      <c r="C24" s="37"/>
      <c r="D24" s="37"/>
      <c r="E24" s="142" t="s">
        <v>34</v>
      </c>
      <c r="F24" s="37"/>
      <c r="G24" s="37"/>
      <c r="H24" s="37"/>
      <c r="I24" s="139" t="s">
        <v>27</v>
      </c>
      <c r="J24" s="142" t="s">
        <v>1</v>
      </c>
      <c r="K24" s="37"/>
      <c r="L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s="2" customFormat="1" ht="12" customHeight="1">
      <c r="A26" s="37"/>
      <c r="B26" s="43"/>
      <c r="C26" s="37"/>
      <c r="D26" s="139" t="s">
        <v>35</v>
      </c>
      <c r="E26" s="37"/>
      <c r="F26" s="37"/>
      <c r="G26" s="37"/>
      <c r="H26" s="37"/>
      <c r="I26" s="37"/>
      <c r="J26" s="37"/>
      <c r="K26" s="37"/>
      <c r="L26" s="62"/>
      <c r="S26" s="37"/>
      <c r="T26" s="37"/>
      <c r="U26" s="37"/>
      <c r="V26" s="37"/>
      <c r="W26" s="37"/>
      <c r="X26" s="37"/>
      <c r="Y26" s="37"/>
      <c r="Z26" s="37"/>
      <c r="AA26" s="37"/>
      <c r="AB26" s="37"/>
      <c r="AC26" s="37"/>
      <c r="AD26" s="37"/>
      <c r="AE26" s="37"/>
    </row>
    <row r="27" s="8" customFormat="1" ht="16.5" customHeight="1">
      <c r="A27" s="144"/>
      <c r="B27" s="145"/>
      <c r="C27" s="144"/>
      <c r="D27" s="144"/>
      <c r="E27" s="146" t="s">
        <v>1</v>
      </c>
      <c r="F27" s="146"/>
      <c r="G27" s="146"/>
      <c r="H27" s="146"/>
      <c r="I27" s="144"/>
      <c r="J27" s="144"/>
      <c r="K27" s="144"/>
      <c r="L27" s="147"/>
      <c r="S27" s="144"/>
      <c r="T27" s="144"/>
      <c r="U27" s="144"/>
      <c r="V27" s="144"/>
      <c r="W27" s="144"/>
      <c r="X27" s="144"/>
      <c r="Y27" s="144"/>
      <c r="Z27" s="144"/>
      <c r="AA27" s="144"/>
      <c r="AB27" s="144"/>
      <c r="AC27" s="144"/>
      <c r="AD27" s="144"/>
      <c r="AE27" s="144"/>
    </row>
    <row r="28"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s="2" customFormat="1" ht="25.44" customHeight="1">
      <c r="A30" s="37"/>
      <c r="B30" s="43"/>
      <c r="C30" s="37"/>
      <c r="D30" s="149" t="s">
        <v>36</v>
      </c>
      <c r="E30" s="37"/>
      <c r="F30" s="37"/>
      <c r="G30" s="37"/>
      <c r="H30" s="37"/>
      <c r="I30" s="37"/>
      <c r="J30" s="150">
        <f>ROUND(J120, 2)</f>
        <v>0</v>
      </c>
      <c r="K30" s="37"/>
      <c r="L30" s="62"/>
      <c r="S30" s="37"/>
      <c r="T30" s="37"/>
      <c r="U30" s="37"/>
      <c r="V30" s="37"/>
      <c r="W30" s="37"/>
      <c r="X30" s="37"/>
      <c r="Y30" s="37"/>
      <c r="Z30" s="37"/>
      <c r="AA30" s="37"/>
      <c r="AB30" s="37"/>
      <c r="AC30" s="37"/>
      <c r="AD30" s="37"/>
      <c r="AE30" s="37"/>
    </row>
    <row r="3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s="2" customFormat="1" ht="14.4" customHeight="1">
      <c r="A32" s="37"/>
      <c r="B32" s="43"/>
      <c r="C32" s="37"/>
      <c r="D32" s="37"/>
      <c r="E32" s="37"/>
      <c r="F32" s="151" t="s">
        <v>38</v>
      </c>
      <c r="G32" s="37"/>
      <c r="H32" s="37"/>
      <c r="I32" s="151" t="s">
        <v>37</v>
      </c>
      <c r="J32" s="151" t="s">
        <v>39</v>
      </c>
      <c r="K32" s="37"/>
      <c r="L32" s="62"/>
      <c r="S32" s="37"/>
      <c r="T32" s="37"/>
      <c r="U32" s="37"/>
      <c r="V32" s="37"/>
      <c r="W32" s="37"/>
      <c r="X32" s="37"/>
      <c r="Y32" s="37"/>
      <c r="Z32" s="37"/>
      <c r="AA32" s="37"/>
      <c r="AB32" s="37"/>
      <c r="AC32" s="37"/>
      <c r="AD32" s="37"/>
      <c r="AE32" s="37"/>
    </row>
    <row r="33" s="2" customFormat="1" ht="14.4" customHeight="1">
      <c r="A33" s="37"/>
      <c r="B33" s="43"/>
      <c r="C33" s="37"/>
      <c r="D33" s="152" t="s">
        <v>40</v>
      </c>
      <c r="E33" s="139" t="s">
        <v>41</v>
      </c>
      <c r="F33" s="153">
        <f>ROUND((SUM(BE120:BE173)),  2)</f>
        <v>0</v>
      </c>
      <c r="G33" s="37"/>
      <c r="H33" s="37"/>
      <c r="I33" s="154">
        <v>0.20999999999999999</v>
      </c>
      <c r="J33" s="153">
        <f>ROUND(((SUM(BE120:BE173))*I33),  2)</f>
        <v>0</v>
      </c>
      <c r="K33" s="37"/>
      <c r="L33" s="62"/>
      <c r="S33" s="37"/>
      <c r="T33" s="37"/>
      <c r="U33" s="37"/>
      <c r="V33" s="37"/>
      <c r="W33" s="37"/>
      <c r="X33" s="37"/>
      <c r="Y33" s="37"/>
      <c r="Z33" s="37"/>
      <c r="AA33" s="37"/>
      <c r="AB33" s="37"/>
      <c r="AC33" s="37"/>
      <c r="AD33" s="37"/>
      <c r="AE33" s="37"/>
    </row>
    <row r="34" s="2" customFormat="1" ht="14.4" customHeight="1">
      <c r="A34" s="37"/>
      <c r="B34" s="43"/>
      <c r="C34" s="37"/>
      <c r="D34" s="37"/>
      <c r="E34" s="139" t="s">
        <v>42</v>
      </c>
      <c r="F34" s="153">
        <f>ROUND((SUM(BF120:BF173)),  2)</f>
        <v>0</v>
      </c>
      <c r="G34" s="37"/>
      <c r="H34" s="37"/>
      <c r="I34" s="154">
        <v>0.14999999999999999</v>
      </c>
      <c r="J34" s="153">
        <f>ROUND(((SUM(BF120:BF173))*I34),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43</v>
      </c>
      <c r="F35" s="153">
        <f>ROUND((SUM(BG120:BG173)),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44</v>
      </c>
      <c r="F36" s="153">
        <f>ROUND((SUM(BH120:BH173)),  2)</f>
        <v>0</v>
      </c>
      <c r="G36" s="37"/>
      <c r="H36" s="37"/>
      <c r="I36" s="154">
        <v>0.14999999999999999</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45</v>
      </c>
      <c r="F37" s="153">
        <f>ROUND((SUM(BI120:BI173)),  2)</f>
        <v>0</v>
      </c>
      <c r="G37" s="37"/>
      <c r="H37" s="37"/>
      <c r="I37" s="154">
        <v>0</v>
      </c>
      <c r="J37" s="153">
        <f>0</f>
        <v>0</v>
      </c>
      <c r="K37" s="37"/>
      <c r="L37" s="6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s="2" customFormat="1" ht="25.44" customHeight="1">
      <c r="A39" s="37"/>
      <c r="B39" s="43"/>
      <c r="C39" s="155"/>
      <c r="D39" s="156" t="s">
        <v>46</v>
      </c>
      <c r="E39" s="157"/>
      <c r="F39" s="157"/>
      <c r="G39" s="158" t="s">
        <v>47</v>
      </c>
      <c r="H39" s="159" t="s">
        <v>48</v>
      </c>
      <c r="I39" s="157"/>
      <c r="J39" s="160">
        <f>SUM(J30:J37)</f>
        <v>0</v>
      </c>
      <c r="K39" s="161"/>
      <c r="L39" s="62"/>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62" t="s">
        <v>49</v>
      </c>
      <c r="E50" s="163"/>
      <c r="F50" s="163"/>
      <c r="G50" s="162" t="s">
        <v>50</v>
      </c>
      <c r="H50" s="163"/>
      <c r="I50" s="163"/>
      <c r="J50" s="163"/>
      <c r="K50" s="16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4" t="s">
        <v>51</v>
      </c>
      <c r="E61" s="165"/>
      <c r="F61" s="166" t="s">
        <v>52</v>
      </c>
      <c r="G61" s="164" t="s">
        <v>51</v>
      </c>
      <c r="H61" s="165"/>
      <c r="I61" s="165"/>
      <c r="J61" s="167" t="s">
        <v>52</v>
      </c>
      <c r="K61" s="16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2" t="s">
        <v>53</v>
      </c>
      <c r="E65" s="168"/>
      <c r="F65" s="168"/>
      <c r="G65" s="162" t="s">
        <v>54</v>
      </c>
      <c r="H65" s="168"/>
      <c r="I65" s="168"/>
      <c r="J65" s="168"/>
      <c r="K65" s="16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4" t="s">
        <v>51</v>
      </c>
      <c r="E76" s="165"/>
      <c r="F76" s="166" t="s">
        <v>52</v>
      </c>
      <c r="G76" s="164" t="s">
        <v>51</v>
      </c>
      <c r="H76" s="165"/>
      <c r="I76" s="165"/>
      <c r="J76" s="167" t="s">
        <v>52</v>
      </c>
      <c r="K76" s="165"/>
      <c r="L76" s="62"/>
      <c r="S76" s="37"/>
      <c r="T76" s="37"/>
      <c r="U76" s="37"/>
      <c r="V76" s="37"/>
      <c r="W76" s="37"/>
      <c r="X76" s="37"/>
      <c r="Y76" s="37"/>
      <c r="Z76" s="37"/>
      <c r="AA76" s="37"/>
      <c r="AB76" s="37"/>
      <c r="AC76" s="37"/>
      <c r="AD76" s="37"/>
      <c r="AE76" s="37"/>
    </row>
    <row r="77"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81" hidden="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hidden="1" s="2" customFormat="1" ht="24.96" customHeight="1">
      <c r="A82" s="37"/>
      <c r="B82" s="38"/>
      <c r="C82" s="22" t="s">
        <v>95</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26.25" customHeight="1">
      <c r="A85" s="37"/>
      <c r="B85" s="38"/>
      <c r="C85" s="39"/>
      <c r="D85" s="39"/>
      <c r="E85" s="173" t="str">
        <f>E7</f>
        <v>Nový pavilon péče o matku a dítě včetně hemodializačního střediska a nadzemního spojovacího koridoru</v>
      </c>
      <c r="F85" s="31"/>
      <c r="G85" s="31"/>
      <c r="H85" s="31"/>
      <c r="I85" s="39"/>
      <c r="J85" s="39"/>
      <c r="K85" s="39"/>
      <c r="L85" s="62"/>
      <c r="S85" s="37"/>
      <c r="T85" s="37"/>
      <c r="U85" s="37"/>
      <c r="V85" s="37"/>
      <c r="W85" s="37"/>
      <c r="X85" s="37"/>
      <c r="Y85" s="37"/>
      <c r="Z85" s="37"/>
      <c r="AA85" s="37"/>
      <c r="AB85" s="37"/>
      <c r="AC85" s="37"/>
      <c r="AD85" s="37"/>
      <c r="AE85" s="37"/>
    </row>
    <row r="86" hidden="1" s="2" customFormat="1" ht="12" customHeight="1">
      <c r="A86" s="37"/>
      <c r="B86" s="38"/>
      <c r="C86" s="31" t="s">
        <v>92</v>
      </c>
      <c r="D86" s="39"/>
      <c r="E86" s="39"/>
      <c r="F86" s="39"/>
      <c r="G86" s="39"/>
      <c r="H86" s="39"/>
      <c r="I86" s="39"/>
      <c r="J86" s="39"/>
      <c r="K86" s="39"/>
      <c r="L86" s="62"/>
      <c r="S86" s="37"/>
      <c r="T86" s="37"/>
      <c r="U86" s="37"/>
      <c r="V86" s="37"/>
      <c r="W86" s="37"/>
      <c r="X86" s="37"/>
      <c r="Y86" s="37"/>
      <c r="Z86" s="37"/>
      <c r="AA86" s="37"/>
      <c r="AB86" s="37"/>
      <c r="AC86" s="37"/>
      <c r="AD86" s="37"/>
      <c r="AE86" s="37"/>
    </row>
    <row r="87" hidden="1" s="2" customFormat="1" ht="30" customHeight="1">
      <c r="A87" s="37"/>
      <c r="B87" s="38"/>
      <c r="C87" s="39"/>
      <c r="D87" s="39"/>
      <c r="E87" s="75" t="str">
        <f>E9</f>
        <v>D1_03-D02 - Objekt bývalého dětského oddělení - Dotazy 2023-05-23</v>
      </c>
      <c r="F87" s="39"/>
      <c r="G87" s="39"/>
      <c r="H87" s="39"/>
      <c r="I87" s="39"/>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Děčín</v>
      </c>
      <c r="G89" s="39"/>
      <c r="H89" s="39"/>
      <c r="I89" s="31" t="s">
        <v>22</v>
      </c>
      <c r="J89" s="78" t="str">
        <f>IF(J12="","",J12)</f>
        <v>14. 9. 2020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40.05" customHeight="1">
      <c r="A91" s="37"/>
      <c r="B91" s="38"/>
      <c r="C91" s="31" t="s">
        <v>24</v>
      </c>
      <c r="D91" s="39"/>
      <c r="E91" s="39"/>
      <c r="F91" s="26" t="str">
        <f>E15</f>
        <v>Krajská zdravotní a.s, Ústí nad Labem</v>
      </c>
      <c r="G91" s="39"/>
      <c r="H91" s="39"/>
      <c r="I91" s="31" t="s">
        <v>30</v>
      </c>
      <c r="J91" s="35" t="str">
        <f>E21</f>
        <v>PENTA PROJEKT s.r.o., Mrštíkova 12, Jihlava</v>
      </c>
      <c r="K91" s="39"/>
      <c r="L91" s="62"/>
      <c r="S91" s="37"/>
      <c r="T91" s="37"/>
      <c r="U91" s="37"/>
      <c r="V91" s="37"/>
      <c r="W91" s="37"/>
      <c r="X91" s="37"/>
      <c r="Y91" s="37"/>
      <c r="Z91" s="37"/>
      <c r="AA91" s="37"/>
      <c r="AB91" s="37"/>
      <c r="AC91" s="37"/>
      <c r="AD91" s="37"/>
      <c r="AE91" s="37"/>
    </row>
    <row r="92" hidden="1" s="2" customFormat="1" ht="15.15" customHeight="1">
      <c r="A92" s="37"/>
      <c r="B92" s="38"/>
      <c r="C92" s="31" t="s">
        <v>28</v>
      </c>
      <c r="D92" s="39"/>
      <c r="E92" s="39"/>
      <c r="F92" s="26" t="str">
        <f>IF(E18="","",E18)</f>
        <v>Vyplň údaj</v>
      </c>
      <c r="G92" s="39"/>
      <c r="H92" s="39"/>
      <c r="I92" s="31" t="s">
        <v>33</v>
      </c>
      <c r="J92" s="35" t="str">
        <f>E24</f>
        <v>Ing. Avuk</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hidden="1" s="2" customFormat="1" ht="29.28" customHeight="1">
      <c r="A94" s="37"/>
      <c r="B94" s="38"/>
      <c r="C94" s="174" t="s">
        <v>96</v>
      </c>
      <c r="D94" s="175"/>
      <c r="E94" s="175"/>
      <c r="F94" s="175"/>
      <c r="G94" s="175"/>
      <c r="H94" s="175"/>
      <c r="I94" s="175"/>
      <c r="J94" s="176" t="s">
        <v>97</v>
      </c>
      <c r="K94" s="175"/>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hidden="1" s="2" customFormat="1" ht="22.8" customHeight="1">
      <c r="A96" s="37"/>
      <c r="B96" s="38"/>
      <c r="C96" s="177" t="s">
        <v>98</v>
      </c>
      <c r="D96" s="39"/>
      <c r="E96" s="39"/>
      <c r="F96" s="39"/>
      <c r="G96" s="39"/>
      <c r="H96" s="39"/>
      <c r="I96" s="39"/>
      <c r="J96" s="109">
        <f>J120</f>
        <v>0</v>
      </c>
      <c r="K96" s="39"/>
      <c r="L96" s="62"/>
      <c r="S96" s="37"/>
      <c r="T96" s="37"/>
      <c r="U96" s="37"/>
      <c r="V96" s="37"/>
      <c r="W96" s="37"/>
      <c r="X96" s="37"/>
      <c r="Y96" s="37"/>
      <c r="Z96" s="37"/>
      <c r="AA96" s="37"/>
      <c r="AB96" s="37"/>
      <c r="AC96" s="37"/>
      <c r="AD96" s="37"/>
      <c r="AE96" s="37"/>
      <c r="AU96" s="16" t="s">
        <v>99</v>
      </c>
    </row>
    <row r="97" hidden="1" s="9" customFormat="1" ht="24.96" customHeight="1">
      <c r="A97" s="9"/>
      <c r="B97" s="178"/>
      <c r="C97" s="179"/>
      <c r="D97" s="180" t="s">
        <v>100</v>
      </c>
      <c r="E97" s="181"/>
      <c r="F97" s="181"/>
      <c r="G97" s="181"/>
      <c r="H97" s="181"/>
      <c r="I97" s="181"/>
      <c r="J97" s="182">
        <f>J121</f>
        <v>0</v>
      </c>
      <c r="K97" s="179"/>
      <c r="L97" s="183"/>
      <c r="S97" s="9"/>
      <c r="T97" s="9"/>
      <c r="U97" s="9"/>
      <c r="V97" s="9"/>
      <c r="W97" s="9"/>
      <c r="X97" s="9"/>
      <c r="Y97" s="9"/>
      <c r="Z97" s="9"/>
      <c r="AA97" s="9"/>
      <c r="AB97" s="9"/>
      <c r="AC97" s="9"/>
      <c r="AD97" s="9"/>
      <c r="AE97" s="9"/>
    </row>
    <row r="98" hidden="1" s="10" customFormat="1" ht="19.92" customHeight="1">
      <c r="A98" s="10"/>
      <c r="B98" s="184"/>
      <c r="C98" s="185"/>
      <c r="D98" s="186" t="s">
        <v>101</v>
      </c>
      <c r="E98" s="187"/>
      <c r="F98" s="187"/>
      <c r="G98" s="187"/>
      <c r="H98" s="187"/>
      <c r="I98" s="187"/>
      <c r="J98" s="188">
        <f>J122</f>
        <v>0</v>
      </c>
      <c r="K98" s="185"/>
      <c r="L98" s="189"/>
      <c r="S98" s="10"/>
      <c r="T98" s="10"/>
      <c r="U98" s="10"/>
      <c r="V98" s="10"/>
      <c r="W98" s="10"/>
      <c r="X98" s="10"/>
      <c r="Y98" s="10"/>
      <c r="Z98" s="10"/>
      <c r="AA98" s="10"/>
      <c r="AB98" s="10"/>
      <c r="AC98" s="10"/>
      <c r="AD98" s="10"/>
      <c r="AE98" s="10"/>
    </row>
    <row r="99" hidden="1" s="10" customFormat="1" ht="19.92" customHeight="1">
      <c r="A99" s="10"/>
      <c r="B99" s="184"/>
      <c r="C99" s="185"/>
      <c r="D99" s="186" t="s">
        <v>102</v>
      </c>
      <c r="E99" s="187"/>
      <c r="F99" s="187"/>
      <c r="G99" s="187"/>
      <c r="H99" s="187"/>
      <c r="I99" s="187"/>
      <c r="J99" s="188">
        <f>J137</f>
        <v>0</v>
      </c>
      <c r="K99" s="185"/>
      <c r="L99" s="189"/>
      <c r="S99" s="10"/>
      <c r="T99" s="10"/>
      <c r="U99" s="10"/>
      <c r="V99" s="10"/>
      <c r="W99" s="10"/>
      <c r="X99" s="10"/>
      <c r="Y99" s="10"/>
      <c r="Z99" s="10"/>
      <c r="AA99" s="10"/>
      <c r="AB99" s="10"/>
      <c r="AC99" s="10"/>
      <c r="AD99" s="10"/>
      <c r="AE99" s="10"/>
    </row>
    <row r="100" hidden="1" s="10" customFormat="1" ht="19.92" customHeight="1">
      <c r="A100" s="10"/>
      <c r="B100" s="184"/>
      <c r="C100" s="185"/>
      <c r="D100" s="186" t="s">
        <v>103</v>
      </c>
      <c r="E100" s="187"/>
      <c r="F100" s="187"/>
      <c r="G100" s="187"/>
      <c r="H100" s="187"/>
      <c r="I100" s="187"/>
      <c r="J100" s="188">
        <f>J164</f>
        <v>0</v>
      </c>
      <c r="K100" s="185"/>
      <c r="L100" s="189"/>
      <c r="S100" s="10"/>
      <c r="T100" s="10"/>
      <c r="U100" s="10"/>
      <c r="V100" s="10"/>
      <c r="W100" s="10"/>
      <c r="X100" s="10"/>
      <c r="Y100" s="10"/>
      <c r="Z100" s="10"/>
      <c r="AA100" s="10"/>
      <c r="AB100" s="10"/>
      <c r="AC100" s="10"/>
      <c r="AD100" s="10"/>
      <c r="AE100" s="10"/>
    </row>
    <row r="101" hidden="1" s="2" customFormat="1" ht="21.84" customHeight="1">
      <c r="A101" s="37"/>
      <c r="B101" s="38"/>
      <c r="C101" s="39"/>
      <c r="D101" s="39"/>
      <c r="E101" s="39"/>
      <c r="F101" s="39"/>
      <c r="G101" s="39"/>
      <c r="H101" s="39"/>
      <c r="I101" s="39"/>
      <c r="J101" s="39"/>
      <c r="K101" s="39"/>
      <c r="L101" s="62"/>
      <c r="S101" s="37"/>
      <c r="T101" s="37"/>
      <c r="U101" s="37"/>
      <c r="V101" s="37"/>
      <c r="W101" s="37"/>
      <c r="X101" s="37"/>
      <c r="Y101" s="37"/>
      <c r="Z101" s="37"/>
      <c r="AA101" s="37"/>
      <c r="AB101" s="37"/>
      <c r="AC101" s="37"/>
      <c r="AD101" s="37"/>
      <c r="AE101" s="37"/>
    </row>
    <row r="102" hidden="1" s="2" customFormat="1" ht="6.96" customHeight="1">
      <c r="A102" s="37"/>
      <c r="B102" s="65"/>
      <c r="C102" s="66"/>
      <c r="D102" s="66"/>
      <c r="E102" s="66"/>
      <c r="F102" s="66"/>
      <c r="G102" s="66"/>
      <c r="H102" s="66"/>
      <c r="I102" s="66"/>
      <c r="J102" s="66"/>
      <c r="K102" s="66"/>
      <c r="L102" s="62"/>
      <c r="S102" s="37"/>
      <c r="T102" s="37"/>
      <c r="U102" s="37"/>
      <c r="V102" s="37"/>
      <c r="W102" s="37"/>
      <c r="X102" s="37"/>
      <c r="Y102" s="37"/>
      <c r="Z102" s="37"/>
      <c r="AA102" s="37"/>
      <c r="AB102" s="37"/>
      <c r="AC102" s="37"/>
      <c r="AD102" s="37"/>
      <c r="AE102" s="37"/>
    </row>
    <row r="103" hidden="1"/>
    <row r="104" hidden="1"/>
    <row r="105" hidden="1"/>
    <row r="106" s="2" customFormat="1" ht="6.96" customHeight="1">
      <c r="A106" s="37"/>
      <c r="B106" s="67"/>
      <c r="C106" s="68"/>
      <c r="D106" s="68"/>
      <c r="E106" s="68"/>
      <c r="F106" s="68"/>
      <c r="G106" s="68"/>
      <c r="H106" s="68"/>
      <c r="I106" s="68"/>
      <c r="J106" s="68"/>
      <c r="K106" s="68"/>
      <c r="L106" s="62"/>
      <c r="S106" s="37"/>
      <c r="T106" s="37"/>
      <c r="U106" s="37"/>
      <c r="V106" s="37"/>
      <c r="W106" s="37"/>
      <c r="X106" s="37"/>
      <c r="Y106" s="37"/>
      <c r="Z106" s="37"/>
      <c r="AA106" s="37"/>
      <c r="AB106" s="37"/>
      <c r="AC106" s="37"/>
      <c r="AD106" s="37"/>
      <c r="AE106" s="37"/>
    </row>
    <row r="107" s="2" customFormat="1" ht="24.96" customHeight="1">
      <c r="A107" s="37"/>
      <c r="B107" s="38"/>
      <c r="C107" s="22" t="s">
        <v>104</v>
      </c>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6.96" customHeight="1">
      <c r="A108" s="37"/>
      <c r="B108" s="38"/>
      <c r="C108" s="39"/>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2" customHeight="1">
      <c r="A109" s="37"/>
      <c r="B109" s="38"/>
      <c r="C109" s="31" t="s">
        <v>16</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26.25" customHeight="1">
      <c r="A110" s="37"/>
      <c r="B110" s="38"/>
      <c r="C110" s="39"/>
      <c r="D110" s="39"/>
      <c r="E110" s="173" t="str">
        <f>E7</f>
        <v>Nový pavilon péče o matku a dítě včetně hemodializačního střediska a nadzemního spojovacího koridoru</v>
      </c>
      <c r="F110" s="31"/>
      <c r="G110" s="31"/>
      <c r="H110" s="31"/>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92</v>
      </c>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s="2" customFormat="1" ht="30" customHeight="1">
      <c r="A112" s="37"/>
      <c r="B112" s="38"/>
      <c r="C112" s="39"/>
      <c r="D112" s="39"/>
      <c r="E112" s="75" t="str">
        <f>E9</f>
        <v>D1_03-D02 - Objekt bývalého dětského oddělení - Dotazy 2023-05-23</v>
      </c>
      <c r="F112" s="39"/>
      <c r="G112" s="39"/>
      <c r="H112" s="39"/>
      <c r="I112" s="39"/>
      <c r="J112" s="39"/>
      <c r="K112" s="39"/>
      <c r="L112" s="62"/>
      <c r="S112" s="37"/>
      <c r="T112" s="37"/>
      <c r="U112" s="37"/>
      <c r="V112" s="37"/>
      <c r="W112" s="37"/>
      <c r="X112" s="37"/>
      <c r="Y112" s="37"/>
      <c r="Z112" s="37"/>
      <c r="AA112" s="37"/>
      <c r="AB112" s="37"/>
      <c r="AC112" s="37"/>
      <c r="AD112" s="37"/>
      <c r="AE112" s="37"/>
    </row>
    <row r="113" s="2" customFormat="1" ht="6.96" customHeight="1">
      <c r="A113" s="37"/>
      <c r="B113" s="38"/>
      <c r="C113" s="39"/>
      <c r="D113" s="39"/>
      <c r="E113" s="39"/>
      <c r="F113" s="39"/>
      <c r="G113" s="39"/>
      <c r="H113" s="39"/>
      <c r="I113" s="39"/>
      <c r="J113" s="39"/>
      <c r="K113" s="39"/>
      <c r="L113" s="62"/>
      <c r="S113" s="37"/>
      <c r="T113" s="37"/>
      <c r="U113" s="37"/>
      <c r="V113" s="37"/>
      <c r="W113" s="37"/>
      <c r="X113" s="37"/>
      <c r="Y113" s="37"/>
      <c r="Z113" s="37"/>
      <c r="AA113" s="37"/>
      <c r="AB113" s="37"/>
      <c r="AC113" s="37"/>
      <c r="AD113" s="37"/>
      <c r="AE113" s="37"/>
    </row>
    <row r="114" s="2" customFormat="1" ht="12" customHeight="1">
      <c r="A114" s="37"/>
      <c r="B114" s="38"/>
      <c r="C114" s="31" t="s">
        <v>20</v>
      </c>
      <c r="D114" s="39"/>
      <c r="E114" s="39"/>
      <c r="F114" s="26" t="str">
        <f>F12</f>
        <v>Děčín</v>
      </c>
      <c r="G114" s="39"/>
      <c r="H114" s="39"/>
      <c r="I114" s="31" t="s">
        <v>22</v>
      </c>
      <c r="J114" s="78" t="str">
        <f>IF(J12="","",J12)</f>
        <v>14. 9. 2020</v>
      </c>
      <c r="K114" s="39"/>
      <c r="L114" s="62"/>
      <c r="S114" s="37"/>
      <c r="T114" s="37"/>
      <c r="U114" s="37"/>
      <c r="V114" s="37"/>
      <c r="W114" s="37"/>
      <c r="X114" s="37"/>
      <c r="Y114" s="37"/>
      <c r="Z114" s="37"/>
      <c r="AA114" s="37"/>
      <c r="AB114" s="37"/>
      <c r="AC114" s="37"/>
      <c r="AD114" s="37"/>
      <c r="AE114" s="37"/>
    </row>
    <row r="115" s="2" customFormat="1" ht="6.96" customHeight="1">
      <c r="A115" s="37"/>
      <c r="B115" s="38"/>
      <c r="C115" s="39"/>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40.05" customHeight="1">
      <c r="A116" s="37"/>
      <c r="B116" s="38"/>
      <c r="C116" s="31" t="s">
        <v>24</v>
      </c>
      <c r="D116" s="39"/>
      <c r="E116" s="39"/>
      <c r="F116" s="26" t="str">
        <f>E15</f>
        <v>Krajská zdravotní a.s, Ústí nad Labem</v>
      </c>
      <c r="G116" s="39"/>
      <c r="H116" s="39"/>
      <c r="I116" s="31" t="s">
        <v>30</v>
      </c>
      <c r="J116" s="35" t="str">
        <f>E21</f>
        <v>PENTA PROJEKT s.r.o., Mrštíkova 12, Jihlava</v>
      </c>
      <c r="K116" s="39"/>
      <c r="L116" s="62"/>
      <c r="S116" s="37"/>
      <c r="T116" s="37"/>
      <c r="U116" s="37"/>
      <c r="V116" s="37"/>
      <c r="W116" s="37"/>
      <c r="X116" s="37"/>
      <c r="Y116" s="37"/>
      <c r="Z116" s="37"/>
      <c r="AA116" s="37"/>
      <c r="AB116" s="37"/>
      <c r="AC116" s="37"/>
      <c r="AD116" s="37"/>
      <c r="AE116" s="37"/>
    </row>
    <row r="117" s="2" customFormat="1" ht="15.15" customHeight="1">
      <c r="A117" s="37"/>
      <c r="B117" s="38"/>
      <c r="C117" s="31" t="s">
        <v>28</v>
      </c>
      <c r="D117" s="39"/>
      <c r="E117" s="39"/>
      <c r="F117" s="26" t="str">
        <f>IF(E18="","",E18)</f>
        <v>Vyplň údaj</v>
      </c>
      <c r="G117" s="39"/>
      <c r="H117" s="39"/>
      <c r="I117" s="31" t="s">
        <v>33</v>
      </c>
      <c r="J117" s="35" t="str">
        <f>E24</f>
        <v>Ing. Avuk</v>
      </c>
      <c r="K117" s="39"/>
      <c r="L117" s="62"/>
      <c r="S117" s="37"/>
      <c r="T117" s="37"/>
      <c r="U117" s="37"/>
      <c r="V117" s="37"/>
      <c r="W117" s="37"/>
      <c r="X117" s="37"/>
      <c r="Y117" s="37"/>
      <c r="Z117" s="37"/>
      <c r="AA117" s="37"/>
      <c r="AB117" s="37"/>
      <c r="AC117" s="37"/>
      <c r="AD117" s="37"/>
      <c r="AE117" s="37"/>
    </row>
    <row r="118" s="2" customFormat="1" ht="10.32" customHeight="1">
      <c r="A118" s="37"/>
      <c r="B118" s="38"/>
      <c r="C118" s="39"/>
      <c r="D118" s="39"/>
      <c r="E118" s="39"/>
      <c r="F118" s="39"/>
      <c r="G118" s="39"/>
      <c r="H118" s="39"/>
      <c r="I118" s="39"/>
      <c r="J118" s="39"/>
      <c r="K118" s="39"/>
      <c r="L118" s="62"/>
      <c r="S118" s="37"/>
      <c r="T118" s="37"/>
      <c r="U118" s="37"/>
      <c r="V118" s="37"/>
      <c r="W118" s="37"/>
      <c r="X118" s="37"/>
      <c r="Y118" s="37"/>
      <c r="Z118" s="37"/>
      <c r="AA118" s="37"/>
      <c r="AB118" s="37"/>
      <c r="AC118" s="37"/>
      <c r="AD118" s="37"/>
      <c r="AE118" s="37"/>
    </row>
    <row r="119" s="11" customFormat="1" ht="29.28" customHeight="1">
      <c r="A119" s="190"/>
      <c r="B119" s="191"/>
      <c r="C119" s="192" t="s">
        <v>105</v>
      </c>
      <c r="D119" s="193" t="s">
        <v>61</v>
      </c>
      <c r="E119" s="193" t="s">
        <v>57</v>
      </c>
      <c r="F119" s="193" t="s">
        <v>58</v>
      </c>
      <c r="G119" s="193" t="s">
        <v>106</v>
      </c>
      <c r="H119" s="193" t="s">
        <v>107</v>
      </c>
      <c r="I119" s="193" t="s">
        <v>108</v>
      </c>
      <c r="J119" s="193" t="s">
        <v>97</v>
      </c>
      <c r="K119" s="194" t="s">
        <v>109</v>
      </c>
      <c r="L119" s="195"/>
      <c r="M119" s="99" t="s">
        <v>1</v>
      </c>
      <c r="N119" s="100" t="s">
        <v>40</v>
      </c>
      <c r="O119" s="100" t="s">
        <v>110</v>
      </c>
      <c r="P119" s="100" t="s">
        <v>111</v>
      </c>
      <c r="Q119" s="100" t="s">
        <v>112</v>
      </c>
      <c r="R119" s="100" t="s">
        <v>113</v>
      </c>
      <c r="S119" s="100" t="s">
        <v>114</v>
      </c>
      <c r="T119" s="101" t="s">
        <v>115</v>
      </c>
      <c r="U119" s="190"/>
      <c r="V119" s="190"/>
      <c r="W119" s="190"/>
      <c r="X119" s="190"/>
      <c r="Y119" s="190"/>
      <c r="Z119" s="190"/>
      <c r="AA119" s="190"/>
      <c r="AB119" s="190"/>
      <c r="AC119" s="190"/>
      <c r="AD119" s="190"/>
      <c r="AE119" s="190"/>
    </row>
    <row r="120" s="2" customFormat="1" ht="22.8" customHeight="1">
      <c r="A120" s="37"/>
      <c r="B120" s="38"/>
      <c r="C120" s="106" t="s">
        <v>116</v>
      </c>
      <c r="D120" s="39"/>
      <c r="E120" s="39"/>
      <c r="F120" s="39"/>
      <c r="G120" s="39"/>
      <c r="H120" s="39"/>
      <c r="I120" s="39"/>
      <c r="J120" s="196">
        <f>BK120</f>
        <v>0</v>
      </c>
      <c r="K120" s="39"/>
      <c r="L120" s="43"/>
      <c r="M120" s="102"/>
      <c r="N120" s="197"/>
      <c r="O120" s="103"/>
      <c r="P120" s="198">
        <f>P121</f>
        <v>0</v>
      </c>
      <c r="Q120" s="103"/>
      <c r="R120" s="198">
        <f>R121</f>
        <v>0.060760000000000002</v>
      </c>
      <c r="S120" s="103"/>
      <c r="T120" s="199">
        <f>T121</f>
        <v>4275.6603999999998</v>
      </c>
      <c r="U120" s="37"/>
      <c r="V120" s="37"/>
      <c r="W120" s="37"/>
      <c r="X120" s="37"/>
      <c r="Y120" s="37"/>
      <c r="Z120" s="37"/>
      <c r="AA120" s="37"/>
      <c r="AB120" s="37"/>
      <c r="AC120" s="37"/>
      <c r="AD120" s="37"/>
      <c r="AE120" s="37"/>
      <c r="AT120" s="16" t="s">
        <v>75</v>
      </c>
      <c r="AU120" s="16" t="s">
        <v>99</v>
      </c>
      <c r="BK120" s="200">
        <f>BK121</f>
        <v>0</v>
      </c>
    </row>
    <row r="121" s="12" customFormat="1" ht="25.92" customHeight="1">
      <c r="A121" s="12"/>
      <c r="B121" s="201"/>
      <c r="C121" s="202"/>
      <c r="D121" s="203" t="s">
        <v>75</v>
      </c>
      <c r="E121" s="204" t="s">
        <v>117</v>
      </c>
      <c r="F121" s="204" t="s">
        <v>118</v>
      </c>
      <c r="G121" s="202"/>
      <c r="H121" s="202"/>
      <c r="I121" s="205"/>
      <c r="J121" s="206">
        <f>BK121</f>
        <v>0</v>
      </c>
      <c r="K121" s="202"/>
      <c r="L121" s="207"/>
      <c r="M121" s="208"/>
      <c r="N121" s="209"/>
      <c r="O121" s="209"/>
      <c r="P121" s="210">
        <f>P122+P137+P164</f>
        <v>0</v>
      </c>
      <c r="Q121" s="209"/>
      <c r="R121" s="210">
        <f>R122+R137+R164</f>
        <v>0.060760000000000002</v>
      </c>
      <c r="S121" s="209"/>
      <c r="T121" s="211">
        <f>T122+T137+T164</f>
        <v>4275.6603999999998</v>
      </c>
      <c r="U121" s="12"/>
      <c r="V121" s="12"/>
      <c r="W121" s="12"/>
      <c r="X121" s="12"/>
      <c r="Y121" s="12"/>
      <c r="Z121" s="12"/>
      <c r="AA121" s="12"/>
      <c r="AB121" s="12"/>
      <c r="AC121" s="12"/>
      <c r="AD121" s="12"/>
      <c r="AE121" s="12"/>
      <c r="AR121" s="212" t="s">
        <v>84</v>
      </c>
      <c r="AT121" s="213" t="s">
        <v>75</v>
      </c>
      <c r="AU121" s="213" t="s">
        <v>76</v>
      </c>
      <c r="AY121" s="212" t="s">
        <v>119</v>
      </c>
      <c r="BK121" s="214">
        <f>BK122+BK137+BK164</f>
        <v>0</v>
      </c>
    </row>
    <row r="122" s="12" customFormat="1" ht="22.8" customHeight="1">
      <c r="A122" s="12"/>
      <c r="B122" s="201"/>
      <c r="C122" s="202"/>
      <c r="D122" s="203" t="s">
        <v>75</v>
      </c>
      <c r="E122" s="215" t="s">
        <v>84</v>
      </c>
      <c r="F122" s="215" t="s">
        <v>120</v>
      </c>
      <c r="G122" s="202"/>
      <c r="H122" s="202"/>
      <c r="I122" s="205"/>
      <c r="J122" s="216">
        <f>BK122</f>
        <v>0</v>
      </c>
      <c r="K122" s="202"/>
      <c r="L122" s="207"/>
      <c r="M122" s="208"/>
      <c r="N122" s="209"/>
      <c r="O122" s="209"/>
      <c r="P122" s="210">
        <f>SUM(P123:P136)</f>
        <v>0</v>
      </c>
      <c r="Q122" s="209"/>
      <c r="R122" s="210">
        <f>SUM(R123:R136)</f>
        <v>0.060760000000000002</v>
      </c>
      <c r="S122" s="209"/>
      <c r="T122" s="211">
        <f>SUM(T123:T136)</f>
        <v>0</v>
      </c>
      <c r="U122" s="12"/>
      <c r="V122" s="12"/>
      <c r="W122" s="12"/>
      <c r="X122" s="12"/>
      <c r="Y122" s="12"/>
      <c r="Z122" s="12"/>
      <c r="AA122" s="12"/>
      <c r="AB122" s="12"/>
      <c r="AC122" s="12"/>
      <c r="AD122" s="12"/>
      <c r="AE122" s="12"/>
      <c r="AR122" s="212" t="s">
        <v>84</v>
      </c>
      <c r="AT122" s="213" t="s">
        <v>75</v>
      </c>
      <c r="AU122" s="213" t="s">
        <v>84</v>
      </c>
      <c r="AY122" s="212" t="s">
        <v>119</v>
      </c>
      <c r="BK122" s="214">
        <f>SUM(BK123:BK136)</f>
        <v>0</v>
      </c>
    </row>
    <row r="123" s="2" customFormat="1" ht="16.5" customHeight="1">
      <c r="A123" s="37"/>
      <c r="B123" s="38"/>
      <c r="C123" s="217" t="s">
        <v>84</v>
      </c>
      <c r="D123" s="217" t="s">
        <v>121</v>
      </c>
      <c r="E123" s="218" t="s">
        <v>122</v>
      </c>
      <c r="F123" s="219" t="s">
        <v>123</v>
      </c>
      <c r="G123" s="220" t="s">
        <v>124</v>
      </c>
      <c r="H123" s="221">
        <v>1</v>
      </c>
      <c r="I123" s="222"/>
      <c r="J123" s="223">
        <f>ROUND(I123*H123,2)</f>
        <v>0</v>
      </c>
      <c r="K123" s="219" t="s">
        <v>125</v>
      </c>
      <c r="L123" s="43"/>
      <c r="M123" s="224" t="s">
        <v>1</v>
      </c>
      <c r="N123" s="225" t="s">
        <v>41</v>
      </c>
      <c r="O123" s="90"/>
      <c r="P123" s="226">
        <f>O123*H123</f>
        <v>0</v>
      </c>
      <c r="Q123" s="226">
        <v>0.0086800000000000002</v>
      </c>
      <c r="R123" s="226">
        <f>Q123*H123</f>
        <v>0.0086800000000000002</v>
      </c>
      <c r="S123" s="226">
        <v>0</v>
      </c>
      <c r="T123" s="227">
        <f>S123*H123</f>
        <v>0</v>
      </c>
      <c r="U123" s="37"/>
      <c r="V123" s="37"/>
      <c r="W123" s="37"/>
      <c r="X123" s="37"/>
      <c r="Y123" s="37"/>
      <c r="Z123" s="37"/>
      <c r="AA123" s="37"/>
      <c r="AB123" s="37"/>
      <c r="AC123" s="37"/>
      <c r="AD123" s="37"/>
      <c r="AE123" s="37"/>
      <c r="AR123" s="228" t="s">
        <v>126</v>
      </c>
      <c r="AT123" s="228" t="s">
        <v>121</v>
      </c>
      <c r="AU123" s="228" t="s">
        <v>86</v>
      </c>
      <c r="AY123" s="16" t="s">
        <v>119</v>
      </c>
      <c r="BE123" s="229">
        <f>IF(N123="základní",J123,0)</f>
        <v>0</v>
      </c>
      <c r="BF123" s="229">
        <f>IF(N123="snížená",J123,0)</f>
        <v>0</v>
      </c>
      <c r="BG123" s="229">
        <f>IF(N123="zákl. přenesená",J123,0)</f>
        <v>0</v>
      </c>
      <c r="BH123" s="229">
        <f>IF(N123="sníž. přenesená",J123,0)</f>
        <v>0</v>
      </c>
      <c r="BI123" s="229">
        <f>IF(N123="nulová",J123,0)</f>
        <v>0</v>
      </c>
      <c r="BJ123" s="16" t="s">
        <v>84</v>
      </c>
      <c r="BK123" s="229">
        <f>ROUND(I123*H123,2)</f>
        <v>0</v>
      </c>
      <c r="BL123" s="16" t="s">
        <v>126</v>
      </c>
      <c r="BM123" s="228" t="s">
        <v>127</v>
      </c>
    </row>
    <row r="124" s="13" customFormat="1">
      <c r="A124" s="13"/>
      <c r="B124" s="230"/>
      <c r="C124" s="231"/>
      <c r="D124" s="232" t="s">
        <v>128</v>
      </c>
      <c r="E124" s="233" t="s">
        <v>1</v>
      </c>
      <c r="F124" s="234" t="s">
        <v>84</v>
      </c>
      <c r="G124" s="231"/>
      <c r="H124" s="235">
        <v>1</v>
      </c>
      <c r="I124" s="236"/>
      <c r="J124" s="231"/>
      <c r="K124" s="231"/>
      <c r="L124" s="237"/>
      <c r="M124" s="238"/>
      <c r="N124" s="239"/>
      <c r="O124" s="239"/>
      <c r="P124" s="239"/>
      <c r="Q124" s="239"/>
      <c r="R124" s="239"/>
      <c r="S124" s="239"/>
      <c r="T124" s="240"/>
      <c r="U124" s="13"/>
      <c r="V124" s="13"/>
      <c r="W124" s="13"/>
      <c r="X124" s="13"/>
      <c r="Y124" s="13"/>
      <c r="Z124" s="13"/>
      <c r="AA124" s="13"/>
      <c r="AB124" s="13"/>
      <c r="AC124" s="13"/>
      <c r="AD124" s="13"/>
      <c r="AE124" s="13"/>
      <c r="AT124" s="241" t="s">
        <v>128</v>
      </c>
      <c r="AU124" s="241" t="s">
        <v>86</v>
      </c>
      <c r="AV124" s="13" t="s">
        <v>86</v>
      </c>
      <c r="AW124" s="13" t="s">
        <v>32</v>
      </c>
      <c r="AX124" s="13" t="s">
        <v>76</v>
      </c>
      <c r="AY124" s="241" t="s">
        <v>119</v>
      </c>
    </row>
    <row r="125" s="2" customFormat="1" ht="16.5" customHeight="1">
      <c r="A125" s="37"/>
      <c r="B125" s="38"/>
      <c r="C125" s="217" t="s">
        <v>86</v>
      </c>
      <c r="D125" s="217" t="s">
        <v>121</v>
      </c>
      <c r="E125" s="218" t="s">
        <v>129</v>
      </c>
      <c r="F125" s="219" t="s">
        <v>130</v>
      </c>
      <c r="G125" s="220" t="s">
        <v>124</v>
      </c>
      <c r="H125" s="221">
        <v>1</v>
      </c>
      <c r="I125" s="222"/>
      <c r="J125" s="223">
        <f>ROUND(I125*H125,2)</f>
        <v>0</v>
      </c>
      <c r="K125" s="219" t="s">
        <v>125</v>
      </c>
      <c r="L125" s="43"/>
      <c r="M125" s="224" t="s">
        <v>1</v>
      </c>
      <c r="N125" s="225" t="s">
        <v>41</v>
      </c>
      <c r="O125" s="90"/>
      <c r="P125" s="226">
        <f>O125*H125</f>
        <v>0</v>
      </c>
      <c r="Q125" s="226">
        <v>0.0086800000000000002</v>
      </c>
      <c r="R125" s="226">
        <f>Q125*H125</f>
        <v>0.0086800000000000002</v>
      </c>
      <c r="S125" s="226">
        <v>0</v>
      </c>
      <c r="T125" s="227">
        <f>S125*H125</f>
        <v>0</v>
      </c>
      <c r="U125" s="37"/>
      <c r="V125" s="37"/>
      <c r="W125" s="37"/>
      <c r="X125" s="37"/>
      <c r="Y125" s="37"/>
      <c r="Z125" s="37"/>
      <c r="AA125" s="37"/>
      <c r="AB125" s="37"/>
      <c r="AC125" s="37"/>
      <c r="AD125" s="37"/>
      <c r="AE125" s="37"/>
      <c r="AR125" s="228" t="s">
        <v>126</v>
      </c>
      <c r="AT125" s="228" t="s">
        <v>121</v>
      </c>
      <c r="AU125" s="228" t="s">
        <v>86</v>
      </c>
      <c r="AY125" s="16" t="s">
        <v>119</v>
      </c>
      <c r="BE125" s="229">
        <f>IF(N125="základní",J125,0)</f>
        <v>0</v>
      </c>
      <c r="BF125" s="229">
        <f>IF(N125="snížená",J125,0)</f>
        <v>0</v>
      </c>
      <c r="BG125" s="229">
        <f>IF(N125="zákl. přenesená",J125,0)</f>
        <v>0</v>
      </c>
      <c r="BH125" s="229">
        <f>IF(N125="sníž. přenesená",J125,0)</f>
        <v>0</v>
      </c>
      <c r="BI125" s="229">
        <f>IF(N125="nulová",J125,0)</f>
        <v>0</v>
      </c>
      <c r="BJ125" s="16" t="s">
        <v>84</v>
      </c>
      <c r="BK125" s="229">
        <f>ROUND(I125*H125,2)</f>
        <v>0</v>
      </c>
      <c r="BL125" s="16" t="s">
        <v>126</v>
      </c>
      <c r="BM125" s="228" t="s">
        <v>131</v>
      </c>
    </row>
    <row r="126" s="13" customFormat="1">
      <c r="A126" s="13"/>
      <c r="B126" s="230"/>
      <c r="C126" s="231"/>
      <c r="D126" s="232" t="s">
        <v>128</v>
      </c>
      <c r="E126" s="233" t="s">
        <v>1</v>
      </c>
      <c r="F126" s="234" t="s">
        <v>84</v>
      </c>
      <c r="G126" s="231"/>
      <c r="H126" s="235">
        <v>1</v>
      </c>
      <c r="I126" s="236"/>
      <c r="J126" s="231"/>
      <c r="K126" s="231"/>
      <c r="L126" s="237"/>
      <c r="M126" s="238"/>
      <c r="N126" s="239"/>
      <c r="O126" s="239"/>
      <c r="P126" s="239"/>
      <c r="Q126" s="239"/>
      <c r="R126" s="239"/>
      <c r="S126" s="239"/>
      <c r="T126" s="240"/>
      <c r="U126" s="13"/>
      <c r="V126" s="13"/>
      <c r="W126" s="13"/>
      <c r="X126" s="13"/>
      <c r="Y126" s="13"/>
      <c r="Z126" s="13"/>
      <c r="AA126" s="13"/>
      <c r="AB126" s="13"/>
      <c r="AC126" s="13"/>
      <c r="AD126" s="13"/>
      <c r="AE126" s="13"/>
      <c r="AT126" s="241" t="s">
        <v>128</v>
      </c>
      <c r="AU126" s="241" t="s">
        <v>86</v>
      </c>
      <c r="AV126" s="13" t="s">
        <v>86</v>
      </c>
      <c r="AW126" s="13" t="s">
        <v>32</v>
      </c>
      <c r="AX126" s="13" t="s">
        <v>76</v>
      </c>
      <c r="AY126" s="241" t="s">
        <v>119</v>
      </c>
    </row>
    <row r="127" s="2" customFormat="1" ht="16.5" customHeight="1">
      <c r="A127" s="37"/>
      <c r="B127" s="38"/>
      <c r="C127" s="217" t="s">
        <v>132</v>
      </c>
      <c r="D127" s="217" t="s">
        <v>121</v>
      </c>
      <c r="E127" s="218" t="s">
        <v>133</v>
      </c>
      <c r="F127" s="219" t="s">
        <v>134</v>
      </c>
      <c r="G127" s="220" t="s">
        <v>124</v>
      </c>
      <c r="H127" s="221">
        <v>1</v>
      </c>
      <c r="I127" s="222"/>
      <c r="J127" s="223">
        <f>ROUND(I127*H127,2)</f>
        <v>0</v>
      </c>
      <c r="K127" s="219" t="s">
        <v>125</v>
      </c>
      <c r="L127" s="43"/>
      <c r="M127" s="224" t="s">
        <v>1</v>
      </c>
      <c r="N127" s="225" t="s">
        <v>41</v>
      </c>
      <c r="O127" s="90"/>
      <c r="P127" s="226">
        <f>O127*H127</f>
        <v>0</v>
      </c>
      <c r="Q127" s="226">
        <v>0.0086800000000000002</v>
      </c>
      <c r="R127" s="226">
        <f>Q127*H127</f>
        <v>0.0086800000000000002</v>
      </c>
      <c r="S127" s="226">
        <v>0</v>
      </c>
      <c r="T127" s="227">
        <f>S127*H127</f>
        <v>0</v>
      </c>
      <c r="U127" s="37"/>
      <c r="V127" s="37"/>
      <c r="W127" s="37"/>
      <c r="X127" s="37"/>
      <c r="Y127" s="37"/>
      <c r="Z127" s="37"/>
      <c r="AA127" s="37"/>
      <c r="AB127" s="37"/>
      <c r="AC127" s="37"/>
      <c r="AD127" s="37"/>
      <c r="AE127" s="37"/>
      <c r="AR127" s="228" t="s">
        <v>126</v>
      </c>
      <c r="AT127" s="228" t="s">
        <v>121</v>
      </c>
      <c r="AU127" s="228" t="s">
        <v>86</v>
      </c>
      <c r="AY127" s="16" t="s">
        <v>119</v>
      </c>
      <c r="BE127" s="229">
        <f>IF(N127="základní",J127,0)</f>
        <v>0</v>
      </c>
      <c r="BF127" s="229">
        <f>IF(N127="snížená",J127,0)</f>
        <v>0</v>
      </c>
      <c r="BG127" s="229">
        <f>IF(N127="zákl. přenesená",J127,0)</f>
        <v>0</v>
      </c>
      <c r="BH127" s="229">
        <f>IF(N127="sníž. přenesená",J127,0)</f>
        <v>0</v>
      </c>
      <c r="BI127" s="229">
        <f>IF(N127="nulová",J127,0)</f>
        <v>0</v>
      </c>
      <c r="BJ127" s="16" t="s">
        <v>84</v>
      </c>
      <c r="BK127" s="229">
        <f>ROUND(I127*H127,2)</f>
        <v>0</v>
      </c>
      <c r="BL127" s="16" t="s">
        <v>126</v>
      </c>
      <c r="BM127" s="228" t="s">
        <v>135</v>
      </c>
    </row>
    <row r="128" s="13" customFormat="1">
      <c r="A128" s="13"/>
      <c r="B128" s="230"/>
      <c r="C128" s="231"/>
      <c r="D128" s="232" t="s">
        <v>128</v>
      </c>
      <c r="E128" s="233" t="s">
        <v>1</v>
      </c>
      <c r="F128" s="234" t="s">
        <v>84</v>
      </c>
      <c r="G128" s="231"/>
      <c r="H128" s="235">
        <v>1</v>
      </c>
      <c r="I128" s="236"/>
      <c r="J128" s="231"/>
      <c r="K128" s="231"/>
      <c r="L128" s="237"/>
      <c r="M128" s="238"/>
      <c r="N128" s="239"/>
      <c r="O128" s="239"/>
      <c r="P128" s="239"/>
      <c r="Q128" s="239"/>
      <c r="R128" s="239"/>
      <c r="S128" s="239"/>
      <c r="T128" s="240"/>
      <c r="U128" s="13"/>
      <c r="V128" s="13"/>
      <c r="W128" s="13"/>
      <c r="X128" s="13"/>
      <c r="Y128" s="13"/>
      <c r="Z128" s="13"/>
      <c r="AA128" s="13"/>
      <c r="AB128" s="13"/>
      <c r="AC128" s="13"/>
      <c r="AD128" s="13"/>
      <c r="AE128" s="13"/>
      <c r="AT128" s="241" t="s">
        <v>128</v>
      </c>
      <c r="AU128" s="241" t="s">
        <v>86</v>
      </c>
      <c r="AV128" s="13" t="s">
        <v>86</v>
      </c>
      <c r="AW128" s="13" t="s">
        <v>32</v>
      </c>
      <c r="AX128" s="13" t="s">
        <v>76</v>
      </c>
      <c r="AY128" s="241" t="s">
        <v>119</v>
      </c>
    </row>
    <row r="129" s="2" customFormat="1" ht="16.5" customHeight="1">
      <c r="A129" s="37"/>
      <c r="B129" s="38"/>
      <c r="C129" s="217" t="s">
        <v>126</v>
      </c>
      <c r="D129" s="217" t="s">
        <v>121</v>
      </c>
      <c r="E129" s="218" t="s">
        <v>136</v>
      </c>
      <c r="F129" s="219" t="s">
        <v>137</v>
      </c>
      <c r="G129" s="220" t="s">
        <v>124</v>
      </c>
      <c r="H129" s="221">
        <v>1</v>
      </c>
      <c r="I129" s="222"/>
      <c r="J129" s="223">
        <f>ROUND(I129*H129,2)</f>
        <v>0</v>
      </c>
      <c r="K129" s="219" t="s">
        <v>125</v>
      </c>
      <c r="L129" s="43"/>
      <c r="M129" s="224" t="s">
        <v>1</v>
      </c>
      <c r="N129" s="225" t="s">
        <v>41</v>
      </c>
      <c r="O129" s="90"/>
      <c r="P129" s="226">
        <f>O129*H129</f>
        <v>0</v>
      </c>
      <c r="Q129" s="226">
        <v>0.0086800000000000002</v>
      </c>
      <c r="R129" s="226">
        <f>Q129*H129</f>
        <v>0.0086800000000000002</v>
      </c>
      <c r="S129" s="226">
        <v>0</v>
      </c>
      <c r="T129" s="227">
        <f>S129*H129</f>
        <v>0</v>
      </c>
      <c r="U129" s="37"/>
      <c r="V129" s="37"/>
      <c r="W129" s="37"/>
      <c r="X129" s="37"/>
      <c r="Y129" s="37"/>
      <c r="Z129" s="37"/>
      <c r="AA129" s="37"/>
      <c r="AB129" s="37"/>
      <c r="AC129" s="37"/>
      <c r="AD129" s="37"/>
      <c r="AE129" s="37"/>
      <c r="AR129" s="228" t="s">
        <v>126</v>
      </c>
      <c r="AT129" s="228" t="s">
        <v>121</v>
      </c>
      <c r="AU129" s="228" t="s">
        <v>86</v>
      </c>
      <c r="AY129" s="16" t="s">
        <v>119</v>
      </c>
      <c r="BE129" s="229">
        <f>IF(N129="základní",J129,0)</f>
        <v>0</v>
      </c>
      <c r="BF129" s="229">
        <f>IF(N129="snížená",J129,0)</f>
        <v>0</v>
      </c>
      <c r="BG129" s="229">
        <f>IF(N129="zákl. přenesená",J129,0)</f>
        <v>0</v>
      </c>
      <c r="BH129" s="229">
        <f>IF(N129="sníž. přenesená",J129,0)</f>
        <v>0</v>
      </c>
      <c r="BI129" s="229">
        <f>IF(N129="nulová",J129,0)</f>
        <v>0</v>
      </c>
      <c r="BJ129" s="16" t="s">
        <v>84</v>
      </c>
      <c r="BK129" s="229">
        <f>ROUND(I129*H129,2)</f>
        <v>0</v>
      </c>
      <c r="BL129" s="16" t="s">
        <v>126</v>
      </c>
      <c r="BM129" s="228" t="s">
        <v>138</v>
      </c>
    </row>
    <row r="130" s="13" customFormat="1">
      <c r="A130" s="13"/>
      <c r="B130" s="230"/>
      <c r="C130" s="231"/>
      <c r="D130" s="232" t="s">
        <v>128</v>
      </c>
      <c r="E130" s="233" t="s">
        <v>1</v>
      </c>
      <c r="F130" s="234" t="s">
        <v>84</v>
      </c>
      <c r="G130" s="231"/>
      <c r="H130" s="235">
        <v>1</v>
      </c>
      <c r="I130" s="236"/>
      <c r="J130" s="231"/>
      <c r="K130" s="231"/>
      <c r="L130" s="237"/>
      <c r="M130" s="238"/>
      <c r="N130" s="239"/>
      <c r="O130" s="239"/>
      <c r="P130" s="239"/>
      <c r="Q130" s="239"/>
      <c r="R130" s="239"/>
      <c r="S130" s="239"/>
      <c r="T130" s="240"/>
      <c r="U130" s="13"/>
      <c r="V130" s="13"/>
      <c r="W130" s="13"/>
      <c r="X130" s="13"/>
      <c r="Y130" s="13"/>
      <c r="Z130" s="13"/>
      <c r="AA130" s="13"/>
      <c r="AB130" s="13"/>
      <c r="AC130" s="13"/>
      <c r="AD130" s="13"/>
      <c r="AE130" s="13"/>
      <c r="AT130" s="241" t="s">
        <v>128</v>
      </c>
      <c r="AU130" s="241" t="s">
        <v>86</v>
      </c>
      <c r="AV130" s="13" t="s">
        <v>86</v>
      </c>
      <c r="AW130" s="13" t="s">
        <v>32</v>
      </c>
      <c r="AX130" s="13" t="s">
        <v>76</v>
      </c>
      <c r="AY130" s="241" t="s">
        <v>119</v>
      </c>
    </row>
    <row r="131" s="2" customFormat="1" ht="16.5" customHeight="1">
      <c r="A131" s="37"/>
      <c r="B131" s="38"/>
      <c r="C131" s="217" t="s">
        <v>139</v>
      </c>
      <c r="D131" s="217" t="s">
        <v>121</v>
      </c>
      <c r="E131" s="218" t="s">
        <v>140</v>
      </c>
      <c r="F131" s="219" t="s">
        <v>141</v>
      </c>
      <c r="G131" s="220" t="s">
        <v>124</v>
      </c>
      <c r="H131" s="221">
        <v>1</v>
      </c>
      <c r="I131" s="222"/>
      <c r="J131" s="223">
        <f>ROUND(I131*H131,2)</f>
        <v>0</v>
      </c>
      <c r="K131" s="219" t="s">
        <v>125</v>
      </c>
      <c r="L131" s="43"/>
      <c r="M131" s="224" t="s">
        <v>1</v>
      </c>
      <c r="N131" s="225" t="s">
        <v>41</v>
      </c>
      <c r="O131" s="90"/>
      <c r="P131" s="226">
        <f>O131*H131</f>
        <v>0</v>
      </c>
      <c r="Q131" s="226">
        <v>0.0086800000000000002</v>
      </c>
      <c r="R131" s="226">
        <f>Q131*H131</f>
        <v>0.0086800000000000002</v>
      </c>
      <c r="S131" s="226">
        <v>0</v>
      </c>
      <c r="T131" s="227">
        <f>S131*H131</f>
        <v>0</v>
      </c>
      <c r="U131" s="37"/>
      <c r="V131" s="37"/>
      <c r="W131" s="37"/>
      <c r="X131" s="37"/>
      <c r="Y131" s="37"/>
      <c r="Z131" s="37"/>
      <c r="AA131" s="37"/>
      <c r="AB131" s="37"/>
      <c r="AC131" s="37"/>
      <c r="AD131" s="37"/>
      <c r="AE131" s="37"/>
      <c r="AR131" s="228" t="s">
        <v>126</v>
      </c>
      <c r="AT131" s="228" t="s">
        <v>121</v>
      </c>
      <c r="AU131" s="228" t="s">
        <v>86</v>
      </c>
      <c r="AY131" s="16" t="s">
        <v>119</v>
      </c>
      <c r="BE131" s="229">
        <f>IF(N131="základní",J131,0)</f>
        <v>0</v>
      </c>
      <c r="BF131" s="229">
        <f>IF(N131="snížená",J131,0)</f>
        <v>0</v>
      </c>
      <c r="BG131" s="229">
        <f>IF(N131="zákl. přenesená",J131,0)</f>
        <v>0</v>
      </c>
      <c r="BH131" s="229">
        <f>IF(N131="sníž. přenesená",J131,0)</f>
        <v>0</v>
      </c>
      <c r="BI131" s="229">
        <f>IF(N131="nulová",J131,0)</f>
        <v>0</v>
      </c>
      <c r="BJ131" s="16" t="s">
        <v>84</v>
      </c>
      <c r="BK131" s="229">
        <f>ROUND(I131*H131,2)</f>
        <v>0</v>
      </c>
      <c r="BL131" s="16" t="s">
        <v>126</v>
      </c>
      <c r="BM131" s="228" t="s">
        <v>142</v>
      </c>
    </row>
    <row r="132" s="13" customFormat="1">
      <c r="A132" s="13"/>
      <c r="B132" s="230"/>
      <c r="C132" s="231"/>
      <c r="D132" s="232" t="s">
        <v>128</v>
      </c>
      <c r="E132" s="233" t="s">
        <v>1</v>
      </c>
      <c r="F132" s="234" t="s">
        <v>84</v>
      </c>
      <c r="G132" s="231"/>
      <c r="H132" s="235">
        <v>1</v>
      </c>
      <c r="I132" s="236"/>
      <c r="J132" s="231"/>
      <c r="K132" s="231"/>
      <c r="L132" s="237"/>
      <c r="M132" s="238"/>
      <c r="N132" s="239"/>
      <c r="O132" s="239"/>
      <c r="P132" s="239"/>
      <c r="Q132" s="239"/>
      <c r="R132" s="239"/>
      <c r="S132" s="239"/>
      <c r="T132" s="240"/>
      <c r="U132" s="13"/>
      <c r="V132" s="13"/>
      <c r="W132" s="13"/>
      <c r="X132" s="13"/>
      <c r="Y132" s="13"/>
      <c r="Z132" s="13"/>
      <c r="AA132" s="13"/>
      <c r="AB132" s="13"/>
      <c r="AC132" s="13"/>
      <c r="AD132" s="13"/>
      <c r="AE132" s="13"/>
      <c r="AT132" s="241" t="s">
        <v>128</v>
      </c>
      <c r="AU132" s="241" t="s">
        <v>86</v>
      </c>
      <c r="AV132" s="13" t="s">
        <v>86</v>
      </c>
      <c r="AW132" s="13" t="s">
        <v>32</v>
      </c>
      <c r="AX132" s="13" t="s">
        <v>76</v>
      </c>
      <c r="AY132" s="241" t="s">
        <v>119</v>
      </c>
    </row>
    <row r="133" s="2" customFormat="1" ht="16.5" customHeight="1">
      <c r="A133" s="37"/>
      <c r="B133" s="38"/>
      <c r="C133" s="217" t="s">
        <v>143</v>
      </c>
      <c r="D133" s="217" t="s">
        <v>121</v>
      </c>
      <c r="E133" s="218" t="s">
        <v>144</v>
      </c>
      <c r="F133" s="219" t="s">
        <v>145</v>
      </c>
      <c r="G133" s="220" t="s">
        <v>124</v>
      </c>
      <c r="H133" s="221">
        <v>1</v>
      </c>
      <c r="I133" s="222"/>
      <c r="J133" s="223">
        <f>ROUND(I133*H133,2)</f>
        <v>0</v>
      </c>
      <c r="K133" s="219" t="s">
        <v>125</v>
      </c>
      <c r="L133" s="43"/>
      <c r="M133" s="224" t="s">
        <v>1</v>
      </c>
      <c r="N133" s="225" t="s">
        <v>41</v>
      </c>
      <c r="O133" s="90"/>
      <c r="P133" s="226">
        <f>O133*H133</f>
        <v>0</v>
      </c>
      <c r="Q133" s="226">
        <v>0.0086800000000000002</v>
      </c>
      <c r="R133" s="226">
        <f>Q133*H133</f>
        <v>0.0086800000000000002</v>
      </c>
      <c r="S133" s="226">
        <v>0</v>
      </c>
      <c r="T133" s="227">
        <f>S133*H133</f>
        <v>0</v>
      </c>
      <c r="U133" s="37"/>
      <c r="V133" s="37"/>
      <c r="W133" s="37"/>
      <c r="X133" s="37"/>
      <c r="Y133" s="37"/>
      <c r="Z133" s="37"/>
      <c r="AA133" s="37"/>
      <c r="AB133" s="37"/>
      <c r="AC133" s="37"/>
      <c r="AD133" s="37"/>
      <c r="AE133" s="37"/>
      <c r="AR133" s="228" t="s">
        <v>126</v>
      </c>
      <c r="AT133" s="228" t="s">
        <v>121</v>
      </c>
      <c r="AU133" s="228" t="s">
        <v>86</v>
      </c>
      <c r="AY133" s="16" t="s">
        <v>119</v>
      </c>
      <c r="BE133" s="229">
        <f>IF(N133="základní",J133,0)</f>
        <v>0</v>
      </c>
      <c r="BF133" s="229">
        <f>IF(N133="snížená",J133,0)</f>
        <v>0</v>
      </c>
      <c r="BG133" s="229">
        <f>IF(N133="zákl. přenesená",J133,0)</f>
        <v>0</v>
      </c>
      <c r="BH133" s="229">
        <f>IF(N133="sníž. přenesená",J133,0)</f>
        <v>0</v>
      </c>
      <c r="BI133" s="229">
        <f>IF(N133="nulová",J133,0)</f>
        <v>0</v>
      </c>
      <c r="BJ133" s="16" t="s">
        <v>84</v>
      </c>
      <c r="BK133" s="229">
        <f>ROUND(I133*H133,2)</f>
        <v>0</v>
      </c>
      <c r="BL133" s="16" t="s">
        <v>126</v>
      </c>
      <c r="BM133" s="228" t="s">
        <v>146</v>
      </c>
    </row>
    <row r="134" s="13" customFormat="1">
      <c r="A134" s="13"/>
      <c r="B134" s="230"/>
      <c r="C134" s="231"/>
      <c r="D134" s="232" t="s">
        <v>128</v>
      </c>
      <c r="E134" s="233" t="s">
        <v>1</v>
      </c>
      <c r="F134" s="234" t="s">
        <v>84</v>
      </c>
      <c r="G134" s="231"/>
      <c r="H134" s="235">
        <v>1</v>
      </c>
      <c r="I134" s="236"/>
      <c r="J134" s="231"/>
      <c r="K134" s="231"/>
      <c r="L134" s="237"/>
      <c r="M134" s="238"/>
      <c r="N134" s="239"/>
      <c r="O134" s="239"/>
      <c r="P134" s="239"/>
      <c r="Q134" s="239"/>
      <c r="R134" s="239"/>
      <c r="S134" s="239"/>
      <c r="T134" s="240"/>
      <c r="U134" s="13"/>
      <c r="V134" s="13"/>
      <c r="W134" s="13"/>
      <c r="X134" s="13"/>
      <c r="Y134" s="13"/>
      <c r="Z134" s="13"/>
      <c r="AA134" s="13"/>
      <c r="AB134" s="13"/>
      <c r="AC134" s="13"/>
      <c r="AD134" s="13"/>
      <c r="AE134" s="13"/>
      <c r="AT134" s="241" t="s">
        <v>128</v>
      </c>
      <c r="AU134" s="241" t="s">
        <v>86</v>
      </c>
      <c r="AV134" s="13" t="s">
        <v>86</v>
      </c>
      <c r="AW134" s="13" t="s">
        <v>32</v>
      </c>
      <c r="AX134" s="13" t="s">
        <v>76</v>
      </c>
      <c r="AY134" s="241" t="s">
        <v>119</v>
      </c>
    </row>
    <row r="135" s="2" customFormat="1" ht="24.15" customHeight="1">
      <c r="A135" s="37"/>
      <c r="B135" s="38"/>
      <c r="C135" s="217" t="s">
        <v>147</v>
      </c>
      <c r="D135" s="217" t="s">
        <v>121</v>
      </c>
      <c r="E135" s="218" t="s">
        <v>148</v>
      </c>
      <c r="F135" s="219" t="s">
        <v>149</v>
      </c>
      <c r="G135" s="220" t="s">
        <v>124</v>
      </c>
      <c r="H135" s="221">
        <v>1</v>
      </c>
      <c r="I135" s="222"/>
      <c r="J135" s="223">
        <f>ROUND(I135*H135,2)</f>
        <v>0</v>
      </c>
      <c r="K135" s="219" t="s">
        <v>125</v>
      </c>
      <c r="L135" s="43"/>
      <c r="M135" s="224" t="s">
        <v>1</v>
      </c>
      <c r="N135" s="225" t="s">
        <v>41</v>
      </c>
      <c r="O135" s="90"/>
      <c r="P135" s="226">
        <f>O135*H135</f>
        <v>0</v>
      </c>
      <c r="Q135" s="226">
        <v>0.0086800000000000002</v>
      </c>
      <c r="R135" s="226">
        <f>Q135*H135</f>
        <v>0.0086800000000000002</v>
      </c>
      <c r="S135" s="226">
        <v>0</v>
      </c>
      <c r="T135" s="227">
        <f>S135*H135</f>
        <v>0</v>
      </c>
      <c r="U135" s="37"/>
      <c r="V135" s="37"/>
      <c r="W135" s="37"/>
      <c r="X135" s="37"/>
      <c r="Y135" s="37"/>
      <c r="Z135" s="37"/>
      <c r="AA135" s="37"/>
      <c r="AB135" s="37"/>
      <c r="AC135" s="37"/>
      <c r="AD135" s="37"/>
      <c r="AE135" s="37"/>
      <c r="AR135" s="228" t="s">
        <v>126</v>
      </c>
      <c r="AT135" s="228" t="s">
        <v>121</v>
      </c>
      <c r="AU135" s="228" t="s">
        <v>86</v>
      </c>
      <c r="AY135" s="16" t="s">
        <v>119</v>
      </c>
      <c r="BE135" s="229">
        <f>IF(N135="základní",J135,0)</f>
        <v>0</v>
      </c>
      <c r="BF135" s="229">
        <f>IF(N135="snížená",J135,0)</f>
        <v>0</v>
      </c>
      <c r="BG135" s="229">
        <f>IF(N135="zákl. přenesená",J135,0)</f>
        <v>0</v>
      </c>
      <c r="BH135" s="229">
        <f>IF(N135="sníž. přenesená",J135,0)</f>
        <v>0</v>
      </c>
      <c r="BI135" s="229">
        <f>IF(N135="nulová",J135,0)</f>
        <v>0</v>
      </c>
      <c r="BJ135" s="16" t="s">
        <v>84</v>
      </c>
      <c r="BK135" s="229">
        <f>ROUND(I135*H135,2)</f>
        <v>0</v>
      </c>
      <c r="BL135" s="16" t="s">
        <v>126</v>
      </c>
      <c r="BM135" s="228" t="s">
        <v>150</v>
      </c>
    </row>
    <row r="136" s="13" customFormat="1">
      <c r="A136" s="13"/>
      <c r="B136" s="230"/>
      <c r="C136" s="231"/>
      <c r="D136" s="232" t="s">
        <v>128</v>
      </c>
      <c r="E136" s="233" t="s">
        <v>1</v>
      </c>
      <c r="F136" s="234" t="s">
        <v>84</v>
      </c>
      <c r="G136" s="231"/>
      <c r="H136" s="235">
        <v>1</v>
      </c>
      <c r="I136" s="236"/>
      <c r="J136" s="231"/>
      <c r="K136" s="231"/>
      <c r="L136" s="237"/>
      <c r="M136" s="238"/>
      <c r="N136" s="239"/>
      <c r="O136" s="239"/>
      <c r="P136" s="239"/>
      <c r="Q136" s="239"/>
      <c r="R136" s="239"/>
      <c r="S136" s="239"/>
      <c r="T136" s="240"/>
      <c r="U136" s="13"/>
      <c r="V136" s="13"/>
      <c r="W136" s="13"/>
      <c r="X136" s="13"/>
      <c r="Y136" s="13"/>
      <c r="Z136" s="13"/>
      <c r="AA136" s="13"/>
      <c r="AB136" s="13"/>
      <c r="AC136" s="13"/>
      <c r="AD136" s="13"/>
      <c r="AE136" s="13"/>
      <c r="AT136" s="241" t="s">
        <v>128</v>
      </c>
      <c r="AU136" s="241" t="s">
        <v>86</v>
      </c>
      <c r="AV136" s="13" t="s">
        <v>86</v>
      </c>
      <c r="AW136" s="13" t="s">
        <v>32</v>
      </c>
      <c r="AX136" s="13" t="s">
        <v>76</v>
      </c>
      <c r="AY136" s="241" t="s">
        <v>119</v>
      </c>
    </row>
    <row r="137" s="12" customFormat="1" ht="22.8" customHeight="1">
      <c r="A137" s="12"/>
      <c r="B137" s="201"/>
      <c r="C137" s="202"/>
      <c r="D137" s="203" t="s">
        <v>75</v>
      </c>
      <c r="E137" s="215" t="s">
        <v>151</v>
      </c>
      <c r="F137" s="215" t="s">
        <v>152</v>
      </c>
      <c r="G137" s="202"/>
      <c r="H137" s="202"/>
      <c r="I137" s="205"/>
      <c r="J137" s="216">
        <f>BK137</f>
        <v>0</v>
      </c>
      <c r="K137" s="202"/>
      <c r="L137" s="207"/>
      <c r="M137" s="208"/>
      <c r="N137" s="209"/>
      <c r="O137" s="209"/>
      <c r="P137" s="210">
        <f>SUM(P138:P163)</f>
        <v>0</v>
      </c>
      <c r="Q137" s="209"/>
      <c r="R137" s="210">
        <f>SUM(R138:R163)</f>
        <v>0</v>
      </c>
      <c r="S137" s="209"/>
      <c r="T137" s="211">
        <f>SUM(T138:T163)</f>
        <v>4275.6603999999998</v>
      </c>
      <c r="U137" s="12"/>
      <c r="V137" s="12"/>
      <c r="W137" s="12"/>
      <c r="X137" s="12"/>
      <c r="Y137" s="12"/>
      <c r="Z137" s="12"/>
      <c r="AA137" s="12"/>
      <c r="AB137" s="12"/>
      <c r="AC137" s="12"/>
      <c r="AD137" s="12"/>
      <c r="AE137" s="12"/>
      <c r="AR137" s="212" t="s">
        <v>84</v>
      </c>
      <c r="AT137" s="213" t="s">
        <v>75</v>
      </c>
      <c r="AU137" s="213" t="s">
        <v>84</v>
      </c>
      <c r="AY137" s="212" t="s">
        <v>119</v>
      </c>
      <c r="BK137" s="214">
        <f>SUM(BK138:BK163)</f>
        <v>0</v>
      </c>
    </row>
    <row r="138" s="2" customFormat="1" ht="24.15" customHeight="1">
      <c r="A138" s="37"/>
      <c r="B138" s="38"/>
      <c r="C138" s="217" t="s">
        <v>153</v>
      </c>
      <c r="D138" s="217" t="s">
        <v>121</v>
      </c>
      <c r="E138" s="218" t="s">
        <v>154</v>
      </c>
      <c r="F138" s="219" t="s">
        <v>155</v>
      </c>
      <c r="G138" s="220" t="s">
        <v>156</v>
      </c>
      <c r="H138" s="221">
        <v>4782.6779999999999</v>
      </c>
      <c r="I138" s="222"/>
      <c r="J138" s="223">
        <f>ROUND(I138*H138,2)</f>
        <v>0</v>
      </c>
      <c r="K138" s="219" t="s">
        <v>157</v>
      </c>
      <c r="L138" s="43"/>
      <c r="M138" s="224" t="s">
        <v>1</v>
      </c>
      <c r="N138" s="225" t="s">
        <v>41</v>
      </c>
      <c r="O138" s="90"/>
      <c r="P138" s="226">
        <f>O138*H138</f>
        <v>0</v>
      </c>
      <c r="Q138" s="226">
        <v>0</v>
      </c>
      <c r="R138" s="226">
        <f>Q138*H138</f>
        <v>0</v>
      </c>
      <c r="S138" s="226">
        <v>0.65000000000000002</v>
      </c>
      <c r="T138" s="227">
        <f>S138*H138</f>
        <v>3108.7406999999998</v>
      </c>
      <c r="U138" s="37"/>
      <c r="V138" s="37"/>
      <c r="W138" s="37"/>
      <c r="X138" s="37"/>
      <c r="Y138" s="37"/>
      <c r="Z138" s="37"/>
      <c r="AA138" s="37"/>
      <c r="AB138" s="37"/>
      <c r="AC138" s="37"/>
      <c r="AD138" s="37"/>
      <c r="AE138" s="37"/>
      <c r="AR138" s="228" t="s">
        <v>126</v>
      </c>
      <c r="AT138" s="228" t="s">
        <v>121</v>
      </c>
      <c r="AU138" s="228" t="s">
        <v>86</v>
      </c>
      <c r="AY138" s="16" t="s">
        <v>119</v>
      </c>
      <c r="BE138" s="229">
        <f>IF(N138="základní",J138,0)</f>
        <v>0</v>
      </c>
      <c r="BF138" s="229">
        <f>IF(N138="snížená",J138,0)</f>
        <v>0</v>
      </c>
      <c r="BG138" s="229">
        <f>IF(N138="zákl. přenesená",J138,0)</f>
        <v>0</v>
      </c>
      <c r="BH138" s="229">
        <f>IF(N138="sníž. přenesená",J138,0)</f>
        <v>0</v>
      </c>
      <c r="BI138" s="229">
        <f>IF(N138="nulová",J138,0)</f>
        <v>0</v>
      </c>
      <c r="BJ138" s="16" t="s">
        <v>84</v>
      </c>
      <c r="BK138" s="229">
        <f>ROUND(I138*H138,2)</f>
        <v>0</v>
      </c>
      <c r="BL138" s="16" t="s">
        <v>126</v>
      </c>
      <c r="BM138" s="228" t="s">
        <v>158</v>
      </c>
    </row>
    <row r="139" s="2" customFormat="1">
      <c r="A139" s="37"/>
      <c r="B139" s="38"/>
      <c r="C139" s="39"/>
      <c r="D139" s="232" t="s">
        <v>159</v>
      </c>
      <c r="E139" s="39"/>
      <c r="F139" s="242" t="s">
        <v>160</v>
      </c>
      <c r="G139" s="39"/>
      <c r="H139" s="39"/>
      <c r="I139" s="243"/>
      <c r="J139" s="39"/>
      <c r="K139" s="39"/>
      <c r="L139" s="43"/>
      <c r="M139" s="244"/>
      <c r="N139" s="245"/>
      <c r="O139" s="90"/>
      <c r="P139" s="90"/>
      <c r="Q139" s="90"/>
      <c r="R139" s="90"/>
      <c r="S139" s="90"/>
      <c r="T139" s="91"/>
      <c r="U139" s="37"/>
      <c r="V139" s="37"/>
      <c r="W139" s="37"/>
      <c r="X139" s="37"/>
      <c r="Y139" s="37"/>
      <c r="Z139" s="37"/>
      <c r="AA139" s="37"/>
      <c r="AB139" s="37"/>
      <c r="AC139" s="37"/>
      <c r="AD139" s="37"/>
      <c r="AE139" s="37"/>
      <c r="AT139" s="16" t="s">
        <v>159</v>
      </c>
      <c r="AU139" s="16" t="s">
        <v>86</v>
      </c>
    </row>
    <row r="140" s="14" customFormat="1">
      <c r="A140" s="14"/>
      <c r="B140" s="246"/>
      <c r="C140" s="247"/>
      <c r="D140" s="232" t="s">
        <v>128</v>
      </c>
      <c r="E140" s="248" t="s">
        <v>1</v>
      </c>
      <c r="F140" s="249" t="s">
        <v>161</v>
      </c>
      <c r="G140" s="247"/>
      <c r="H140" s="248" t="s">
        <v>1</v>
      </c>
      <c r="I140" s="250"/>
      <c r="J140" s="247"/>
      <c r="K140" s="247"/>
      <c r="L140" s="251"/>
      <c r="M140" s="252"/>
      <c r="N140" s="253"/>
      <c r="O140" s="253"/>
      <c r="P140" s="253"/>
      <c r="Q140" s="253"/>
      <c r="R140" s="253"/>
      <c r="S140" s="253"/>
      <c r="T140" s="254"/>
      <c r="U140" s="14"/>
      <c r="V140" s="14"/>
      <c r="W140" s="14"/>
      <c r="X140" s="14"/>
      <c r="Y140" s="14"/>
      <c r="Z140" s="14"/>
      <c r="AA140" s="14"/>
      <c r="AB140" s="14"/>
      <c r="AC140" s="14"/>
      <c r="AD140" s="14"/>
      <c r="AE140" s="14"/>
      <c r="AT140" s="255" t="s">
        <v>128</v>
      </c>
      <c r="AU140" s="255" t="s">
        <v>86</v>
      </c>
      <c r="AV140" s="14" t="s">
        <v>84</v>
      </c>
      <c r="AW140" s="14" t="s">
        <v>32</v>
      </c>
      <c r="AX140" s="14" t="s">
        <v>76</v>
      </c>
      <c r="AY140" s="255" t="s">
        <v>119</v>
      </c>
    </row>
    <row r="141" s="14" customFormat="1">
      <c r="A141" s="14"/>
      <c r="B141" s="246"/>
      <c r="C141" s="247"/>
      <c r="D141" s="232" t="s">
        <v>128</v>
      </c>
      <c r="E141" s="248" t="s">
        <v>1</v>
      </c>
      <c r="F141" s="249" t="s">
        <v>162</v>
      </c>
      <c r="G141" s="247"/>
      <c r="H141" s="248" t="s">
        <v>1</v>
      </c>
      <c r="I141" s="250"/>
      <c r="J141" s="247"/>
      <c r="K141" s="247"/>
      <c r="L141" s="251"/>
      <c r="M141" s="252"/>
      <c r="N141" s="253"/>
      <c r="O141" s="253"/>
      <c r="P141" s="253"/>
      <c r="Q141" s="253"/>
      <c r="R141" s="253"/>
      <c r="S141" s="253"/>
      <c r="T141" s="254"/>
      <c r="U141" s="14"/>
      <c r="V141" s="14"/>
      <c r="W141" s="14"/>
      <c r="X141" s="14"/>
      <c r="Y141" s="14"/>
      <c r="Z141" s="14"/>
      <c r="AA141" s="14"/>
      <c r="AB141" s="14"/>
      <c r="AC141" s="14"/>
      <c r="AD141" s="14"/>
      <c r="AE141" s="14"/>
      <c r="AT141" s="255" t="s">
        <v>128</v>
      </c>
      <c r="AU141" s="255" t="s">
        <v>86</v>
      </c>
      <c r="AV141" s="14" t="s">
        <v>84</v>
      </c>
      <c r="AW141" s="14" t="s">
        <v>32</v>
      </c>
      <c r="AX141" s="14" t="s">
        <v>76</v>
      </c>
      <c r="AY141" s="255" t="s">
        <v>119</v>
      </c>
    </row>
    <row r="142" s="14" customFormat="1">
      <c r="A142" s="14"/>
      <c r="B142" s="246"/>
      <c r="C142" s="247"/>
      <c r="D142" s="232" t="s">
        <v>128</v>
      </c>
      <c r="E142" s="248" t="s">
        <v>1</v>
      </c>
      <c r="F142" s="249" t="s">
        <v>163</v>
      </c>
      <c r="G142" s="247"/>
      <c r="H142" s="248" t="s">
        <v>1</v>
      </c>
      <c r="I142" s="250"/>
      <c r="J142" s="247"/>
      <c r="K142" s="247"/>
      <c r="L142" s="251"/>
      <c r="M142" s="252"/>
      <c r="N142" s="253"/>
      <c r="O142" s="253"/>
      <c r="P142" s="253"/>
      <c r="Q142" s="253"/>
      <c r="R142" s="253"/>
      <c r="S142" s="253"/>
      <c r="T142" s="254"/>
      <c r="U142" s="14"/>
      <c r="V142" s="14"/>
      <c r="W142" s="14"/>
      <c r="X142" s="14"/>
      <c r="Y142" s="14"/>
      <c r="Z142" s="14"/>
      <c r="AA142" s="14"/>
      <c r="AB142" s="14"/>
      <c r="AC142" s="14"/>
      <c r="AD142" s="14"/>
      <c r="AE142" s="14"/>
      <c r="AT142" s="255" t="s">
        <v>128</v>
      </c>
      <c r="AU142" s="255" t="s">
        <v>86</v>
      </c>
      <c r="AV142" s="14" t="s">
        <v>84</v>
      </c>
      <c r="AW142" s="14" t="s">
        <v>32</v>
      </c>
      <c r="AX142" s="14" t="s">
        <v>76</v>
      </c>
      <c r="AY142" s="255" t="s">
        <v>119</v>
      </c>
    </row>
    <row r="143" s="13" customFormat="1">
      <c r="A143" s="13"/>
      <c r="B143" s="230"/>
      <c r="C143" s="231"/>
      <c r="D143" s="232" t="s">
        <v>128</v>
      </c>
      <c r="E143" s="233" t="s">
        <v>1</v>
      </c>
      <c r="F143" s="234" t="s">
        <v>164</v>
      </c>
      <c r="G143" s="231"/>
      <c r="H143" s="235">
        <v>521.73000000000002</v>
      </c>
      <c r="I143" s="236"/>
      <c r="J143" s="231"/>
      <c r="K143" s="231"/>
      <c r="L143" s="237"/>
      <c r="M143" s="238"/>
      <c r="N143" s="239"/>
      <c r="O143" s="239"/>
      <c r="P143" s="239"/>
      <c r="Q143" s="239"/>
      <c r="R143" s="239"/>
      <c r="S143" s="239"/>
      <c r="T143" s="240"/>
      <c r="U143" s="13"/>
      <c r="V143" s="13"/>
      <c r="W143" s="13"/>
      <c r="X143" s="13"/>
      <c r="Y143" s="13"/>
      <c r="Z143" s="13"/>
      <c r="AA143" s="13"/>
      <c r="AB143" s="13"/>
      <c r="AC143" s="13"/>
      <c r="AD143" s="13"/>
      <c r="AE143" s="13"/>
      <c r="AT143" s="241" t="s">
        <v>128</v>
      </c>
      <c r="AU143" s="241" t="s">
        <v>86</v>
      </c>
      <c r="AV143" s="13" t="s">
        <v>86</v>
      </c>
      <c r="AW143" s="13" t="s">
        <v>32</v>
      </c>
      <c r="AX143" s="13" t="s">
        <v>76</v>
      </c>
      <c r="AY143" s="241" t="s">
        <v>119</v>
      </c>
    </row>
    <row r="144" s="14" customFormat="1">
      <c r="A144" s="14"/>
      <c r="B144" s="246"/>
      <c r="C144" s="247"/>
      <c r="D144" s="232" t="s">
        <v>128</v>
      </c>
      <c r="E144" s="248" t="s">
        <v>1</v>
      </c>
      <c r="F144" s="249" t="s">
        <v>165</v>
      </c>
      <c r="G144" s="247"/>
      <c r="H144" s="248" t="s">
        <v>1</v>
      </c>
      <c r="I144" s="250"/>
      <c r="J144" s="247"/>
      <c r="K144" s="247"/>
      <c r="L144" s="251"/>
      <c r="M144" s="252"/>
      <c r="N144" s="253"/>
      <c r="O144" s="253"/>
      <c r="P144" s="253"/>
      <c r="Q144" s="253"/>
      <c r="R144" s="253"/>
      <c r="S144" s="253"/>
      <c r="T144" s="254"/>
      <c r="U144" s="14"/>
      <c r="V144" s="14"/>
      <c r="W144" s="14"/>
      <c r="X144" s="14"/>
      <c r="Y144" s="14"/>
      <c r="Z144" s="14"/>
      <c r="AA144" s="14"/>
      <c r="AB144" s="14"/>
      <c r="AC144" s="14"/>
      <c r="AD144" s="14"/>
      <c r="AE144" s="14"/>
      <c r="AT144" s="255" t="s">
        <v>128</v>
      </c>
      <c r="AU144" s="255" t="s">
        <v>86</v>
      </c>
      <c r="AV144" s="14" t="s">
        <v>84</v>
      </c>
      <c r="AW144" s="14" t="s">
        <v>32</v>
      </c>
      <c r="AX144" s="14" t="s">
        <v>76</v>
      </c>
      <c r="AY144" s="255" t="s">
        <v>119</v>
      </c>
    </row>
    <row r="145" s="13" customFormat="1">
      <c r="A145" s="13"/>
      <c r="B145" s="230"/>
      <c r="C145" s="231"/>
      <c r="D145" s="232" t="s">
        <v>128</v>
      </c>
      <c r="E145" s="233" t="s">
        <v>1</v>
      </c>
      <c r="F145" s="234" t="s">
        <v>166</v>
      </c>
      <c r="G145" s="231"/>
      <c r="H145" s="235">
        <v>2047.4400000000001</v>
      </c>
      <c r="I145" s="236"/>
      <c r="J145" s="231"/>
      <c r="K145" s="231"/>
      <c r="L145" s="237"/>
      <c r="M145" s="238"/>
      <c r="N145" s="239"/>
      <c r="O145" s="239"/>
      <c r="P145" s="239"/>
      <c r="Q145" s="239"/>
      <c r="R145" s="239"/>
      <c r="S145" s="239"/>
      <c r="T145" s="240"/>
      <c r="U145" s="13"/>
      <c r="V145" s="13"/>
      <c r="W145" s="13"/>
      <c r="X145" s="13"/>
      <c r="Y145" s="13"/>
      <c r="Z145" s="13"/>
      <c r="AA145" s="13"/>
      <c r="AB145" s="13"/>
      <c r="AC145" s="13"/>
      <c r="AD145" s="13"/>
      <c r="AE145" s="13"/>
      <c r="AT145" s="241" t="s">
        <v>128</v>
      </c>
      <c r="AU145" s="241" t="s">
        <v>86</v>
      </c>
      <c r="AV145" s="13" t="s">
        <v>86</v>
      </c>
      <c r="AW145" s="13" t="s">
        <v>32</v>
      </c>
      <c r="AX145" s="13" t="s">
        <v>76</v>
      </c>
      <c r="AY145" s="241" t="s">
        <v>119</v>
      </c>
    </row>
    <row r="146" s="14" customFormat="1">
      <c r="A146" s="14"/>
      <c r="B146" s="246"/>
      <c r="C146" s="247"/>
      <c r="D146" s="232" t="s">
        <v>128</v>
      </c>
      <c r="E146" s="248" t="s">
        <v>1</v>
      </c>
      <c r="F146" s="249" t="s">
        <v>167</v>
      </c>
      <c r="G146" s="247"/>
      <c r="H146" s="248" t="s">
        <v>1</v>
      </c>
      <c r="I146" s="250"/>
      <c r="J146" s="247"/>
      <c r="K146" s="247"/>
      <c r="L146" s="251"/>
      <c r="M146" s="252"/>
      <c r="N146" s="253"/>
      <c r="O146" s="253"/>
      <c r="P146" s="253"/>
      <c r="Q146" s="253"/>
      <c r="R146" s="253"/>
      <c r="S146" s="253"/>
      <c r="T146" s="254"/>
      <c r="U146" s="14"/>
      <c r="V146" s="14"/>
      <c r="W146" s="14"/>
      <c r="X146" s="14"/>
      <c r="Y146" s="14"/>
      <c r="Z146" s="14"/>
      <c r="AA146" s="14"/>
      <c r="AB146" s="14"/>
      <c r="AC146" s="14"/>
      <c r="AD146" s="14"/>
      <c r="AE146" s="14"/>
      <c r="AT146" s="255" t="s">
        <v>128</v>
      </c>
      <c r="AU146" s="255" t="s">
        <v>86</v>
      </c>
      <c r="AV146" s="14" t="s">
        <v>84</v>
      </c>
      <c r="AW146" s="14" t="s">
        <v>32</v>
      </c>
      <c r="AX146" s="14" t="s">
        <v>76</v>
      </c>
      <c r="AY146" s="255" t="s">
        <v>119</v>
      </c>
    </row>
    <row r="147" s="13" customFormat="1">
      <c r="A147" s="13"/>
      <c r="B147" s="230"/>
      <c r="C147" s="231"/>
      <c r="D147" s="232" t="s">
        <v>128</v>
      </c>
      <c r="E147" s="233" t="s">
        <v>1</v>
      </c>
      <c r="F147" s="234" t="s">
        <v>168</v>
      </c>
      <c r="G147" s="231"/>
      <c r="H147" s="235">
        <v>2213.5079999999998</v>
      </c>
      <c r="I147" s="236"/>
      <c r="J147" s="231"/>
      <c r="K147" s="231"/>
      <c r="L147" s="237"/>
      <c r="M147" s="238"/>
      <c r="N147" s="239"/>
      <c r="O147" s="239"/>
      <c r="P147" s="239"/>
      <c r="Q147" s="239"/>
      <c r="R147" s="239"/>
      <c r="S147" s="239"/>
      <c r="T147" s="240"/>
      <c r="U147" s="13"/>
      <c r="V147" s="13"/>
      <c r="W147" s="13"/>
      <c r="X147" s="13"/>
      <c r="Y147" s="13"/>
      <c r="Z147" s="13"/>
      <c r="AA147" s="13"/>
      <c r="AB147" s="13"/>
      <c r="AC147" s="13"/>
      <c r="AD147" s="13"/>
      <c r="AE147" s="13"/>
      <c r="AT147" s="241" t="s">
        <v>128</v>
      </c>
      <c r="AU147" s="241" t="s">
        <v>86</v>
      </c>
      <c r="AV147" s="13" t="s">
        <v>86</v>
      </c>
      <c r="AW147" s="13" t="s">
        <v>32</v>
      </c>
      <c r="AX147" s="13" t="s">
        <v>76</v>
      </c>
      <c r="AY147" s="241" t="s">
        <v>119</v>
      </c>
    </row>
    <row r="148" s="2" customFormat="1" ht="24.15" customHeight="1">
      <c r="A148" s="37"/>
      <c r="B148" s="38"/>
      <c r="C148" s="217" t="s">
        <v>169</v>
      </c>
      <c r="D148" s="217" t="s">
        <v>121</v>
      </c>
      <c r="E148" s="218" t="s">
        <v>170</v>
      </c>
      <c r="F148" s="219" t="s">
        <v>171</v>
      </c>
      <c r="G148" s="220" t="s">
        <v>156</v>
      </c>
      <c r="H148" s="221">
        <v>67.424999999999997</v>
      </c>
      <c r="I148" s="222"/>
      <c r="J148" s="223">
        <f>ROUND(I148*H148,2)</f>
        <v>0</v>
      </c>
      <c r="K148" s="219" t="s">
        <v>157</v>
      </c>
      <c r="L148" s="43"/>
      <c r="M148" s="224" t="s">
        <v>1</v>
      </c>
      <c r="N148" s="225" t="s">
        <v>41</v>
      </c>
      <c r="O148" s="90"/>
      <c r="P148" s="226">
        <f>O148*H148</f>
        <v>0</v>
      </c>
      <c r="Q148" s="226">
        <v>0</v>
      </c>
      <c r="R148" s="226">
        <f>Q148*H148</f>
        <v>0</v>
      </c>
      <c r="S148" s="226">
        <v>2.004</v>
      </c>
      <c r="T148" s="227">
        <f>S148*H148</f>
        <v>135.1197</v>
      </c>
      <c r="U148" s="37"/>
      <c r="V148" s="37"/>
      <c r="W148" s="37"/>
      <c r="X148" s="37"/>
      <c r="Y148" s="37"/>
      <c r="Z148" s="37"/>
      <c r="AA148" s="37"/>
      <c r="AB148" s="37"/>
      <c r="AC148" s="37"/>
      <c r="AD148" s="37"/>
      <c r="AE148" s="37"/>
      <c r="AR148" s="228" t="s">
        <v>126</v>
      </c>
      <c r="AT148" s="228" t="s">
        <v>121</v>
      </c>
      <c r="AU148" s="228" t="s">
        <v>86</v>
      </c>
      <c r="AY148" s="16" t="s">
        <v>119</v>
      </c>
      <c r="BE148" s="229">
        <f>IF(N148="základní",J148,0)</f>
        <v>0</v>
      </c>
      <c r="BF148" s="229">
        <f>IF(N148="snížená",J148,0)</f>
        <v>0</v>
      </c>
      <c r="BG148" s="229">
        <f>IF(N148="zákl. přenesená",J148,0)</f>
        <v>0</v>
      </c>
      <c r="BH148" s="229">
        <f>IF(N148="sníž. přenesená",J148,0)</f>
        <v>0</v>
      </c>
      <c r="BI148" s="229">
        <f>IF(N148="nulová",J148,0)</f>
        <v>0</v>
      </c>
      <c r="BJ148" s="16" t="s">
        <v>84</v>
      </c>
      <c r="BK148" s="229">
        <f>ROUND(I148*H148,2)</f>
        <v>0</v>
      </c>
      <c r="BL148" s="16" t="s">
        <v>126</v>
      </c>
      <c r="BM148" s="228" t="s">
        <v>172</v>
      </c>
    </row>
    <row r="149" s="2" customFormat="1">
      <c r="A149" s="37"/>
      <c r="B149" s="38"/>
      <c r="C149" s="39"/>
      <c r="D149" s="232" t="s">
        <v>159</v>
      </c>
      <c r="E149" s="39"/>
      <c r="F149" s="242" t="s">
        <v>173</v>
      </c>
      <c r="G149" s="39"/>
      <c r="H149" s="39"/>
      <c r="I149" s="243"/>
      <c r="J149" s="39"/>
      <c r="K149" s="39"/>
      <c r="L149" s="43"/>
      <c r="M149" s="244"/>
      <c r="N149" s="245"/>
      <c r="O149" s="90"/>
      <c r="P149" s="90"/>
      <c r="Q149" s="90"/>
      <c r="R149" s="90"/>
      <c r="S149" s="90"/>
      <c r="T149" s="91"/>
      <c r="U149" s="37"/>
      <c r="V149" s="37"/>
      <c r="W149" s="37"/>
      <c r="X149" s="37"/>
      <c r="Y149" s="37"/>
      <c r="Z149" s="37"/>
      <c r="AA149" s="37"/>
      <c r="AB149" s="37"/>
      <c r="AC149" s="37"/>
      <c r="AD149" s="37"/>
      <c r="AE149" s="37"/>
      <c r="AT149" s="16" t="s">
        <v>159</v>
      </c>
      <c r="AU149" s="16" t="s">
        <v>86</v>
      </c>
    </row>
    <row r="150" s="14" customFormat="1">
      <c r="A150" s="14"/>
      <c r="B150" s="246"/>
      <c r="C150" s="247"/>
      <c r="D150" s="232" t="s">
        <v>128</v>
      </c>
      <c r="E150" s="248" t="s">
        <v>1</v>
      </c>
      <c r="F150" s="249" t="s">
        <v>161</v>
      </c>
      <c r="G150" s="247"/>
      <c r="H150" s="248" t="s">
        <v>1</v>
      </c>
      <c r="I150" s="250"/>
      <c r="J150" s="247"/>
      <c r="K150" s="247"/>
      <c r="L150" s="251"/>
      <c r="M150" s="252"/>
      <c r="N150" s="253"/>
      <c r="O150" s="253"/>
      <c r="P150" s="253"/>
      <c r="Q150" s="253"/>
      <c r="R150" s="253"/>
      <c r="S150" s="253"/>
      <c r="T150" s="254"/>
      <c r="U150" s="14"/>
      <c r="V150" s="14"/>
      <c r="W150" s="14"/>
      <c r="X150" s="14"/>
      <c r="Y150" s="14"/>
      <c r="Z150" s="14"/>
      <c r="AA150" s="14"/>
      <c r="AB150" s="14"/>
      <c r="AC150" s="14"/>
      <c r="AD150" s="14"/>
      <c r="AE150" s="14"/>
      <c r="AT150" s="255" t="s">
        <v>128</v>
      </c>
      <c r="AU150" s="255" t="s">
        <v>86</v>
      </c>
      <c r="AV150" s="14" t="s">
        <v>84</v>
      </c>
      <c r="AW150" s="14" t="s">
        <v>32</v>
      </c>
      <c r="AX150" s="14" t="s">
        <v>76</v>
      </c>
      <c r="AY150" s="255" t="s">
        <v>119</v>
      </c>
    </row>
    <row r="151" s="14" customFormat="1">
      <c r="A151" s="14"/>
      <c r="B151" s="246"/>
      <c r="C151" s="247"/>
      <c r="D151" s="232" t="s">
        <v>128</v>
      </c>
      <c r="E151" s="248" t="s">
        <v>1</v>
      </c>
      <c r="F151" s="249" t="s">
        <v>162</v>
      </c>
      <c r="G151" s="247"/>
      <c r="H151" s="248" t="s">
        <v>1</v>
      </c>
      <c r="I151" s="250"/>
      <c r="J151" s="247"/>
      <c r="K151" s="247"/>
      <c r="L151" s="251"/>
      <c r="M151" s="252"/>
      <c r="N151" s="253"/>
      <c r="O151" s="253"/>
      <c r="P151" s="253"/>
      <c r="Q151" s="253"/>
      <c r="R151" s="253"/>
      <c r="S151" s="253"/>
      <c r="T151" s="254"/>
      <c r="U151" s="14"/>
      <c r="V151" s="14"/>
      <c r="W151" s="14"/>
      <c r="X151" s="14"/>
      <c r="Y151" s="14"/>
      <c r="Z151" s="14"/>
      <c r="AA151" s="14"/>
      <c r="AB151" s="14"/>
      <c r="AC151" s="14"/>
      <c r="AD151" s="14"/>
      <c r="AE151" s="14"/>
      <c r="AT151" s="255" t="s">
        <v>128</v>
      </c>
      <c r="AU151" s="255" t="s">
        <v>86</v>
      </c>
      <c r="AV151" s="14" t="s">
        <v>84</v>
      </c>
      <c r="AW151" s="14" t="s">
        <v>32</v>
      </c>
      <c r="AX151" s="14" t="s">
        <v>76</v>
      </c>
      <c r="AY151" s="255" t="s">
        <v>119</v>
      </c>
    </row>
    <row r="152" s="14" customFormat="1">
      <c r="A152" s="14"/>
      <c r="B152" s="246"/>
      <c r="C152" s="247"/>
      <c r="D152" s="232" t="s">
        <v>128</v>
      </c>
      <c r="E152" s="248" t="s">
        <v>1</v>
      </c>
      <c r="F152" s="249" t="s">
        <v>163</v>
      </c>
      <c r="G152" s="247"/>
      <c r="H152" s="248" t="s">
        <v>1</v>
      </c>
      <c r="I152" s="250"/>
      <c r="J152" s="247"/>
      <c r="K152" s="247"/>
      <c r="L152" s="251"/>
      <c r="M152" s="252"/>
      <c r="N152" s="253"/>
      <c r="O152" s="253"/>
      <c r="P152" s="253"/>
      <c r="Q152" s="253"/>
      <c r="R152" s="253"/>
      <c r="S152" s="253"/>
      <c r="T152" s="254"/>
      <c r="U152" s="14"/>
      <c r="V152" s="14"/>
      <c r="W152" s="14"/>
      <c r="X152" s="14"/>
      <c r="Y152" s="14"/>
      <c r="Z152" s="14"/>
      <c r="AA152" s="14"/>
      <c r="AB152" s="14"/>
      <c r="AC152" s="14"/>
      <c r="AD152" s="14"/>
      <c r="AE152" s="14"/>
      <c r="AT152" s="255" t="s">
        <v>128</v>
      </c>
      <c r="AU152" s="255" t="s">
        <v>86</v>
      </c>
      <c r="AV152" s="14" t="s">
        <v>84</v>
      </c>
      <c r="AW152" s="14" t="s">
        <v>32</v>
      </c>
      <c r="AX152" s="14" t="s">
        <v>76</v>
      </c>
      <c r="AY152" s="255" t="s">
        <v>119</v>
      </c>
    </row>
    <row r="153" s="13" customFormat="1">
      <c r="A153" s="13"/>
      <c r="B153" s="230"/>
      <c r="C153" s="231"/>
      <c r="D153" s="232" t="s">
        <v>128</v>
      </c>
      <c r="E153" s="233" t="s">
        <v>1</v>
      </c>
      <c r="F153" s="234" t="s">
        <v>174</v>
      </c>
      <c r="G153" s="231"/>
      <c r="H153" s="235">
        <v>67.424999999999997</v>
      </c>
      <c r="I153" s="236"/>
      <c r="J153" s="231"/>
      <c r="K153" s="231"/>
      <c r="L153" s="237"/>
      <c r="M153" s="238"/>
      <c r="N153" s="239"/>
      <c r="O153" s="239"/>
      <c r="P153" s="239"/>
      <c r="Q153" s="239"/>
      <c r="R153" s="239"/>
      <c r="S153" s="239"/>
      <c r="T153" s="240"/>
      <c r="U153" s="13"/>
      <c r="V153" s="13"/>
      <c r="W153" s="13"/>
      <c r="X153" s="13"/>
      <c r="Y153" s="13"/>
      <c r="Z153" s="13"/>
      <c r="AA153" s="13"/>
      <c r="AB153" s="13"/>
      <c r="AC153" s="13"/>
      <c r="AD153" s="13"/>
      <c r="AE153" s="13"/>
      <c r="AT153" s="241" t="s">
        <v>128</v>
      </c>
      <c r="AU153" s="241" t="s">
        <v>86</v>
      </c>
      <c r="AV153" s="13" t="s">
        <v>86</v>
      </c>
      <c r="AW153" s="13" t="s">
        <v>32</v>
      </c>
      <c r="AX153" s="13" t="s">
        <v>76</v>
      </c>
      <c r="AY153" s="241" t="s">
        <v>119</v>
      </c>
    </row>
    <row r="154" s="2" customFormat="1" ht="24.15" customHeight="1">
      <c r="A154" s="37"/>
      <c r="B154" s="38"/>
      <c r="C154" s="217" t="s">
        <v>175</v>
      </c>
      <c r="D154" s="217" t="s">
        <v>121</v>
      </c>
      <c r="E154" s="218" t="s">
        <v>176</v>
      </c>
      <c r="F154" s="219" t="s">
        <v>177</v>
      </c>
      <c r="G154" s="220" t="s">
        <v>156</v>
      </c>
      <c r="H154" s="221">
        <v>469</v>
      </c>
      <c r="I154" s="222"/>
      <c r="J154" s="223">
        <f>ROUND(I154*H154,2)</f>
        <v>0</v>
      </c>
      <c r="K154" s="219" t="s">
        <v>157</v>
      </c>
      <c r="L154" s="43"/>
      <c r="M154" s="224" t="s">
        <v>1</v>
      </c>
      <c r="N154" s="225" t="s">
        <v>41</v>
      </c>
      <c r="O154" s="90"/>
      <c r="P154" s="226">
        <f>O154*H154</f>
        <v>0</v>
      </c>
      <c r="Q154" s="226">
        <v>0</v>
      </c>
      <c r="R154" s="226">
        <f>Q154*H154</f>
        <v>0</v>
      </c>
      <c r="S154" s="226">
        <v>2.2000000000000002</v>
      </c>
      <c r="T154" s="227">
        <f>S154*H154</f>
        <v>1031.8000000000002</v>
      </c>
      <c r="U154" s="37"/>
      <c r="V154" s="37"/>
      <c r="W154" s="37"/>
      <c r="X154" s="37"/>
      <c r="Y154" s="37"/>
      <c r="Z154" s="37"/>
      <c r="AA154" s="37"/>
      <c r="AB154" s="37"/>
      <c r="AC154" s="37"/>
      <c r="AD154" s="37"/>
      <c r="AE154" s="37"/>
      <c r="AR154" s="228" t="s">
        <v>126</v>
      </c>
      <c r="AT154" s="228" t="s">
        <v>121</v>
      </c>
      <c r="AU154" s="228" t="s">
        <v>86</v>
      </c>
      <c r="AY154" s="16" t="s">
        <v>119</v>
      </c>
      <c r="BE154" s="229">
        <f>IF(N154="základní",J154,0)</f>
        <v>0</v>
      </c>
      <c r="BF154" s="229">
        <f>IF(N154="snížená",J154,0)</f>
        <v>0</v>
      </c>
      <c r="BG154" s="229">
        <f>IF(N154="zákl. přenesená",J154,0)</f>
        <v>0</v>
      </c>
      <c r="BH154" s="229">
        <f>IF(N154="sníž. přenesená",J154,0)</f>
        <v>0</v>
      </c>
      <c r="BI154" s="229">
        <f>IF(N154="nulová",J154,0)</f>
        <v>0</v>
      </c>
      <c r="BJ154" s="16" t="s">
        <v>84</v>
      </c>
      <c r="BK154" s="229">
        <f>ROUND(I154*H154,2)</f>
        <v>0</v>
      </c>
      <c r="BL154" s="16" t="s">
        <v>126</v>
      </c>
      <c r="BM154" s="228" t="s">
        <v>178</v>
      </c>
    </row>
    <row r="155" s="2" customFormat="1">
      <c r="A155" s="37"/>
      <c r="B155" s="38"/>
      <c r="C155" s="39"/>
      <c r="D155" s="232" t="s">
        <v>159</v>
      </c>
      <c r="E155" s="39"/>
      <c r="F155" s="242" t="s">
        <v>173</v>
      </c>
      <c r="G155" s="39"/>
      <c r="H155" s="39"/>
      <c r="I155" s="243"/>
      <c r="J155" s="39"/>
      <c r="K155" s="39"/>
      <c r="L155" s="43"/>
      <c r="M155" s="244"/>
      <c r="N155" s="245"/>
      <c r="O155" s="90"/>
      <c r="P155" s="90"/>
      <c r="Q155" s="90"/>
      <c r="R155" s="90"/>
      <c r="S155" s="90"/>
      <c r="T155" s="91"/>
      <c r="U155" s="37"/>
      <c r="V155" s="37"/>
      <c r="W155" s="37"/>
      <c r="X155" s="37"/>
      <c r="Y155" s="37"/>
      <c r="Z155" s="37"/>
      <c r="AA155" s="37"/>
      <c r="AB155" s="37"/>
      <c r="AC155" s="37"/>
      <c r="AD155" s="37"/>
      <c r="AE155" s="37"/>
      <c r="AT155" s="16" t="s">
        <v>159</v>
      </c>
      <c r="AU155" s="16" t="s">
        <v>86</v>
      </c>
    </row>
    <row r="156" s="14" customFormat="1">
      <c r="A156" s="14"/>
      <c r="B156" s="246"/>
      <c r="C156" s="247"/>
      <c r="D156" s="232" t="s">
        <v>128</v>
      </c>
      <c r="E156" s="248" t="s">
        <v>1</v>
      </c>
      <c r="F156" s="249" t="s">
        <v>161</v>
      </c>
      <c r="G156" s="247"/>
      <c r="H156" s="248" t="s">
        <v>1</v>
      </c>
      <c r="I156" s="250"/>
      <c r="J156" s="247"/>
      <c r="K156" s="247"/>
      <c r="L156" s="251"/>
      <c r="M156" s="252"/>
      <c r="N156" s="253"/>
      <c r="O156" s="253"/>
      <c r="P156" s="253"/>
      <c r="Q156" s="253"/>
      <c r="R156" s="253"/>
      <c r="S156" s="253"/>
      <c r="T156" s="254"/>
      <c r="U156" s="14"/>
      <c r="V156" s="14"/>
      <c r="W156" s="14"/>
      <c r="X156" s="14"/>
      <c r="Y156" s="14"/>
      <c r="Z156" s="14"/>
      <c r="AA156" s="14"/>
      <c r="AB156" s="14"/>
      <c r="AC156" s="14"/>
      <c r="AD156" s="14"/>
      <c r="AE156" s="14"/>
      <c r="AT156" s="255" t="s">
        <v>128</v>
      </c>
      <c r="AU156" s="255" t="s">
        <v>86</v>
      </c>
      <c r="AV156" s="14" t="s">
        <v>84</v>
      </c>
      <c r="AW156" s="14" t="s">
        <v>32</v>
      </c>
      <c r="AX156" s="14" t="s">
        <v>76</v>
      </c>
      <c r="AY156" s="255" t="s">
        <v>119</v>
      </c>
    </row>
    <row r="157" s="14" customFormat="1">
      <c r="A157" s="14"/>
      <c r="B157" s="246"/>
      <c r="C157" s="247"/>
      <c r="D157" s="232" t="s">
        <v>128</v>
      </c>
      <c r="E157" s="248" t="s">
        <v>1</v>
      </c>
      <c r="F157" s="249" t="s">
        <v>162</v>
      </c>
      <c r="G157" s="247"/>
      <c r="H157" s="248" t="s">
        <v>1</v>
      </c>
      <c r="I157" s="250"/>
      <c r="J157" s="247"/>
      <c r="K157" s="247"/>
      <c r="L157" s="251"/>
      <c r="M157" s="252"/>
      <c r="N157" s="253"/>
      <c r="O157" s="253"/>
      <c r="P157" s="253"/>
      <c r="Q157" s="253"/>
      <c r="R157" s="253"/>
      <c r="S157" s="253"/>
      <c r="T157" s="254"/>
      <c r="U157" s="14"/>
      <c r="V157" s="14"/>
      <c r="W157" s="14"/>
      <c r="X157" s="14"/>
      <c r="Y157" s="14"/>
      <c r="Z157" s="14"/>
      <c r="AA157" s="14"/>
      <c r="AB157" s="14"/>
      <c r="AC157" s="14"/>
      <c r="AD157" s="14"/>
      <c r="AE157" s="14"/>
      <c r="AT157" s="255" t="s">
        <v>128</v>
      </c>
      <c r="AU157" s="255" t="s">
        <v>86</v>
      </c>
      <c r="AV157" s="14" t="s">
        <v>84</v>
      </c>
      <c r="AW157" s="14" t="s">
        <v>32</v>
      </c>
      <c r="AX157" s="14" t="s">
        <v>76</v>
      </c>
      <c r="AY157" s="255" t="s">
        <v>119</v>
      </c>
    </row>
    <row r="158" s="14" customFormat="1">
      <c r="A158" s="14"/>
      <c r="B158" s="246"/>
      <c r="C158" s="247"/>
      <c r="D158" s="232" t="s">
        <v>128</v>
      </c>
      <c r="E158" s="248" t="s">
        <v>1</v>
      </c>
      <c r="F158" s="249" t="s">
        <v>179</v>
      </c>
      <c r="G158" s="247"/>
      <c r="H158" s="248" t="s">
        <v>1</v>
      </c>
      <c r="I158" s="250"/>
      <c r="J158" s="247"/>
      <c r="K158" s="247"/>
      <c r="L158" s="251"/>
      <c r="M158" s="252"/>
      <c r="N158" s="253"/>
      <c r="O158" s="253"/>
      <c r="P158" s="253"/>
      <c r="Q158" s="253"/>
      <c r="R158" s="253"/>
      <c r="S158" s="253"/>
      <c r="T158" s="254"/>
      <c r="U158" s="14"/>
      <c r="V158" s="14"/>
      <c r="W158" s="14"/>
      <c r="X158" s="14"/>
      <c r="Y158" s="14"/>
      <c r="Z158" s="14"/>
      <c r="AA158" s="14"/>
      <c r="AB158" s="14"/>
      <c r="AC158" s="14"/>
      <c r="AD158" s="14"/>
      <c r="AE158" s="14"/>
      <c r="AT158" s="255" t="s">
        <v>128</v>
      </c>
      <c r="AU158" s="255" t="s">
        <v>86</v>
      </c>
      <c r="AV158" s="14" t="s">
        <v>84</v>
      </c>
      <c r="AW158" s="14" t="s">
        <v>32</v>
      </c>
      <c r="AX158" s="14" t="s">
        <v>76</v>
      </c>
      <c r="AY158" s="255" t="s">
        <v>119</v>
      </c>
    </row>
    <row r="159" s="13" customFormat="1">
      <c r="A159" s="13"/>
      <c r="B159" s="230"/>
      <c r="C159" s="231"/>
      <c r="D159" s="232" t="s">
        <v>128</v>
      </c>
      <c r="E159" s="233" t="s">
        <v>1</v>
      </c>
      <c r="F159" s="234" t="s">
        <v>180</v>
      </c>
      <c r="G159" s="231"/>
      <c r="H159" s="235">
        <v>47.219999999999999</v>
      </c>
      <c r="I159" s="236"/>
      <c r="J159" s="231"/>
      <c r="K159" s="231"/>
      <c r="L159" s="237"/>
      <c r="M159" s="238"/>
      <c r="N159" s="239"/>
      <c r="O159" s="239"/>
      <c r="P159" s="239"/>
      <c r="Q159" s="239"/>
      <c r="R159" s="239"/>
      <c r="S159" s="239"/>
      <c r="T159" s="240"/>
      <c r="U159" s="13"/>
      <c r="V159" s="13"/>
      <c r="W159" s="13"/>
      <c r="X159" s="13"/>
      <c r="Y159" s="13"/>
      <c r="Z159" s="13"/>
      <c r="AA159" s="13"/>
      <c r="AB159" s="13"/>
      <c r="AC159" s="13"/>
      <c r="AD159" s="13"/>
      <c r="AE159" s="13"/>
      <c r="AT159" s="241" t="s">
        <v>128</v>
      </c>
      <c r="AU159" s="241" t="s">
        <v>86</v>
      </c>
      <c r="AV159" s="13" t="s">
        <v>86</v>
      </c>
      <c r="AW159" s="13" t="s">
        <v>32</v>
      </c>
      <c r="AX159" s="13" t="s">
        <v>76</v>
      </c>
      <c r="AY159" s="241" t="s">
        <v>119</v>
      </c>
    </row>
    <row r="160" s="13" customFormat="1">
      <c r="A160" s="13"/>
      <c r="B160" s="230"/>
      <c r="C160" s="231"/>
      <c r="D160" s="232" t="s">
        <v>128</v>
      </c>
      <c r="E160" s="233" t="s">
        <v>1</v>
      </c>
      <c r="F160" s="234" t="s">
        <v>181</v>
      </c>
      <c r="G160" s="231"/>
      <c r="H160" s="235">
        <v>81.180000000000007</v>
      </c>
      <c r="I160" s="236"/>
      <c r="J160" s="231"/>
      <c r="K160" s="231"/>
      <c r="L160" s="237"/>
      <c r="M160" s="238"/>
      <c r="N160" s="239"/>
      <c r="O160" s="239"/>
      <c r="P160" s="239"/>
      <c r="Q160" s="239"/>
      <c r="R160" s="239"/>
      <c r="S160" s="239"/>
      <c r="T160" s="240"/>
      <c r="U160" s="13"/>
      <c r="V160" s="13"/>
      <c r="W160" s="13"/>
      <c r="X160" s="13"/>
      <c r="Y160" s="13"/>
      <c r="Z160" s="13"/>
      <c r="AA160" s="13"/>
      <c r="AB160" s="13"/>
      <c r="AC160" s="13"/>
      <c r="AD160" s="13"/>
      <c r="AE160" s="13"/>
      <c r="AT160" s="241" t="s">
        <v>128</v>
      </c>
      <c r="AU160" s="241" t="s">
        <v>86</v>
      </c>
      <c r="AV160" s="13" t="s">
        <v>86</v>
      </c>
      <c r="AW160" s="13" t="s">
        <v>32</v>
      </c>
      <c r="AX160" s="13" t="s">
        <v>76</v>
      </c>
      <c r="AY160" s="241" t="s">
        <v>119</v>
      </c>
    </row>
    <row r="161" s="13" customFormat="1">
      <c r="A161" s="13"/>
      <c r="B161" s="230"/>
      <c r="C161" s="231"/>
      <c r="D161" s="232" t="s">
        <v>128</v>
      </c>
      <c r="E161" s="233" t="s">
        <v>1</v>
      </c>
      <c r="F161" s="234" t="s">
        <v>182</v>
      </c>
      <c r="G161" s="231"/>
      <c r="H161" s="235">
        <v>298.19999999999999</v>
      </c>
      <c r="I161" s="236"/>
      <c r="J161" s="231"/>
      <c r="K161" s="231"/>
      <c r="L161" s="237"/>
      <c r="M161" s="238"/>
      <c r="N161" s="239"/>
      <c r="O161" s="239"/>
      <c r="P161" s="239"/>
      <c r="Q161" s="239"/>
      <c r="R161" s="239"/>
      <c r="S161" s="239"/>
      <c r="T161" s="240"/>
      <c r="U161" s="13"/>
      <c r="V161" s="13"/>
      <c r="W161" s="13"/>
      <c r="X161" s="13"/>
      <c r="Y161" s="13"/>
      <c r="Z161" s="13"/>
      <c r="AA161" s="13"/>
      <c r="AB161" s="13"/>
      <c r="AC161" s="13"/>
      <c r="AD161" s="13"/>
      <c r="AE161" s="13"/>
      <c r="AT161" s="241" t="s">
        <v>128</v>
      </c>
      <c r="AU161" s="241" t="s">
        <v>86</v>
      </c>
      <c r="AV161" s="13" t="s">
        <v>86</v>
      </c>
      <c r="AW161" s="13" t="s">
        <v>32</v>
      </c>
      <c r="AX161" s="13" t="s">
        <v>76</v>
      </c>
      <c r="AY161" s="241" t="s">
        <v>119</v>
      </c>
    </row>
    <row r="162" s="13" customFormat="1">
      <c r="A162" s="13"/>
      <c r="B162" s="230"/>
      <c r="C162" s="231"/>
      <c r="D162" s="232" t="s">
        <v>128</v>
      </c>
      <c r="E162" s="233" t="s">
        <v>1</v>
      </c>
      <c r="F162" s="234" t="s">
        <v>183</v>
      </c>
      <c r="G162" s="231"/>
      <c r="H162" s="235">
        <v>42.399999999999999</v>
      </c>
      <c r="I162" s="236"/>
      <c r="J162" s="231"/>
      <c r="K162" s="231"/>
      <c r="L162" s="237"/>
      <c r="M162" s="238"/>
      <c r="N162" s="239"/>
      <c r="O162" s="239"/>
      <c r="P162" s="239"/>
      <c r="Q162" s="239"/>
      <c r="R162" s="239"/>
      <c r="S162" s="239"/>
      <c r="T162" s="240"/>
      <c r="U162" s="13"/>
      <c r="V162" s="13"/>
      <c r="W162" s="13"/>
      <c r="X162" s="13"/>
      <c r="Y162" s="13"/>
      <c r="Z162" s="13"/>
      <c r="AA162" s="13"/>
      <c r="AB162" s="13"/>
      <c r="AC162" s="13"/>
      <c r="AD162" s="13"/>
      <c r="AE162" s="13"/>
      <c r="AT162" s="241" t="s">
        <v>128</v>
      </c>
      <c r="AU162" s="241" t="s">
        <v>86</v>
      </c>
      <c r="AV162" s="13" t="s">
        <v>86</v>
      </c>
      <c r="AW162" s="13" t="s">
        <v>32</v>
      </c>
      <c r="AX162" s="13" t="s">
        <v>76</v>
      </c>
      <c r="AY162" s="241" t="s">
        <v>119</v>
      </c>
    </row>
    <row r="163" s="2" customFormat="1" ht="24.15" customHeight="1">
      <c r="A163" s="37"/>
      <c r="B163" s="38"/>
      <c r="C163" s="217" t="s">
        <v>184</v>
      </c>
      <c r="D163" s="217" t="s">
        <v>121</v>
      </c>
      <c r="E163" s="218" t="s">
        <v>185</v>
      </c>
      <c r="F163" s="219" t="s">
        <v>186</v>
      </c>
      <c r="G163" s="220" t="s">
        <v>187</v>
      </c>
      <c r="H163" s="221">
        <v>4275.6599999999999</v>
      </c>
      <c r="I163" s="222"/>
      <c r="J163" s="223">
        <f>ROUND(I163*H163,2)</f>
        <v>0</v>
      </c>
      <c r="K163" s="219" t="s">
        <v>125</v>
      </c>
      <c r="L163" s="43"/>
      <c r="M163" s="224" t="s">
        <v>1</v>
      </c>
      <c r="N163" s="225" t="s">
        <v>41</v>
      </c>
      <c r="O163" s="90"/>
      <c r="P163" s="226">
        <f>O163*H163</f>
        <v>0</v>
      </c>
      <c r="Q163" s="226">
        <v>0</v>
      </c>
      <c r="R163" s="226">
        <f>Q163*H163</f>
        <v>0</v>
      </c>
      <c r="S163" s="226">
        <v>0</v>
      </c>
      <c r="T163" s="227">
        <f>S163*H163</f>
        <v>0</v>
      </c>
      <c r="U163" s="37"/>
      <c r="V163" s="37"/>
      <c r="W163" s="37"/>
      <c r="X163" s="37"/>
      <c r="Y163" s="37"/>
      <c r="Z163" s="37"/>
      <c r="AA163" s="37"/>
      <c r="AB163" s="37"/>
      <c r="AC163" s="37"/>
      <c r="AD163" s="37"/>
      <c r="AE163" s="37"/>
      <c r="AR163" s="228" t="s">
        <v>126</v>
      </c>
      <c r="AT163" s="228" t="s">
        <v>121</v>
      </c>
      <c r="AU163" s="228" t="s">
        <v>86</v>
      </c>
      <c r="AY163" s="16" t="s">
        <v>119</v>
      </c>
      <c r="BE163" s="229">
        <f>IF(N163="základní",J163,0)</f>
        <v>0</v>
      </c>
      <c r="BF163" s="229">
        <f>IF(N163="snížená",J163,0)</f>
        <v>0</v>
      </c>
      <c r="BG163" s="229">
        <f>IF(N163="zákl. přenesená",J163,0)</f>
        <v>0</v>
      </c>
      <c r="BH163" s="229">
        <f>IF(N163="sníž. přenesená",J163,0)</f>
        <v>0</v>
      </c>
      <c r="BI163" s="229">
        <f>IF(N163="nulová",J163,0)</f>
        <v>0</v>
      </c>
      <c r="BJ163" s="16" t="s">
        <v>84</v>
      </c>
      <c r="BK163" s="229">
        <f>ROUND(I163*H163,2)</f>
        <v>0</v>
      </c>
      <c r="BL163" s="16" t="s">
        <v>126</v>
      </c>
      <c r="BM163" s="228" t="s">
        <v>188</v>
      </c>
    </row>
    <row r="164" s="12" customFormat="1" ht="22.8" customHeight="1">
      <c r="A164" s="12"/>
      <c r="B164" s="201"/>
      <c r="C164" s="202"/>
      <c r="D164" s="203" t="s">
        <v>75</v>
      </c>
      <c r="E164" s="215" t="s">
        <v>189</v>
      </c>
      <c r="F164" s="215" t="s">
        <v>190</v>
      </c>
      <c r="G164" s="202"/>
      <c r="H164" s="202"/>
      <c r="I164" s="205"/>
      <c r="J164" s="216">
        <f>BK164</f>
        <v>0</v>
      </c>
      <c r="K164" s="202"/>
      <c r="L164" s="207"/>
      <c r="M164" s="208"/>
      <c r="N164" s="209"/>
      <c r="O164" s="209"/>
      <c r="P164" s="210">
        <f>SUM(P165:P173)</f>
        <v>0</v>
      </c>
      <c r="Q164" s="209"/>
      <c r="R164" s="210">
        <f>SUM(R165:R173)</f>
        <v>0</v>
      </c>
      <c r="S164" s="209"/>
      <c r="T164" s="211">
        <f>SUM(T165:T173)</f>
        <v>0</v>
      </c>
      <c r="U164" s="12"/>
      <c r="V164" s="12"/>
      <c r="W164" s="12"/>
      <c r="X164" s="12"/>
      <c r="Y164" s="12"/>
      <c r="Z164" s="12"/>
      <c r="AA164" s="12"/>
      <c r="AB164" s="12"/>
      <c r="AC164" s="12"/>
      <c r="AD164" s="12"/>
      <c r="AE164" s="12"/>
      <c r="AR164" s="212" t="s">
        <v>84</v>
      </c>
      <c r="AT164" s="213" t="s">
        <v>75</v>
      </c>
      <c r="AU164" s="213" t="s">
        <v>84</v>
      </c>
      <c r="AY164" s="212" t="s">
        <v>119</v>
      </c>
      <c r="BK164" s="214">
        <f>SUM(BK165:BK173)</f>
        <v>0</v>
      </c>
    </row>
    <row r="165" s="2" customFormat="1" ht="24.15" customHeight="1">
      <c r="A165" s="37"/>
      <c r="B165" s="38"/>
      <c r="C165" s="217" t="s">
        <v>191</v>
      </c>
      <c r="D165" s="217" t="s">
        <v>121</v>
      </c>
      <c r="E165" s="218" t="s">
        <v>192</v>
      </c>
      <c r="F165" s="219" t="s">
        <v>193</v>
      </c>
      <c r="G165" s="220" t="s">
        <v>194</v>
      </c>
      <c r="H165" s="221">
        <v>1</v>
      </c>
      <c r="I165" s="222"/>
      <c r="J165" s="223">
        <f>ROUND(I165*H165,2)</f>
        <v>0</v>
      </c>
      <c r="K165" s="219" t="s">
        <v>125</v>
      </c>
      <c r="L165" s="43"/>
      <c r="M165" s="224" t="s">
        <v>1</v>
      </c>
      <c r="N165" s="225" t="s">
        <v>41</v>
      </c>
      <c r="O165" s="90"/>
      <c r="P165" s="226">
        <f>O165*H165</f>
        <v>0</v>
      </c>
      <c r="Q165" s="226">
        <v>0</v>
      </c>
      <c r="R165" s="226">
        <f>Q165*H165</f>
        <v>0</v>
      </c>
      <c r="S165" s="226">
        <v>0</v>
      </c>
      <c r="T165" s="227">
        <f>S165*H165</f>
        <v>0</v>
      </c>
      <c r="U165" s="37"/>
      <c r="V165" s="37"/>
      <c r="W165" s="37"/>
      <c r="X165" s="37"/>
      <c r="Y165" s="37"/>
      <c r="Z165" s="37"/>
      <c r="AA165" s="37"/>
      <c r="AB165" s="37"/>
      <c r="AC165" s="37"/>
      <c r="AD165" s="37"/>
      <c r="AE165" s="37"/>
      <c r="AR165" s="228" t="s">
        <v>126</v>
      </c>
      <c r="AT165" s="228" t="s">
        <v>121</v>
      </c>
      <c r="AU165" s="228" t="s">
        <v>86</v>
      </c>
      <c r="AY165" s="16" t="s">
        <v>119</v>
      </c>
      <c r="BE165" s="229">
        <f>IF(N165="základní",J165,0)</f>
        <v>0</v>
      </c>
      <c r="BF165" s="229">
        <f>IF(N165="snížená",J165,0)</f>
        <v>0</v>
      </c>
      <c r="BG165" s="229">
        <f>IF(N165="zákl. přenesená",J165,0)</f>
        <v>0</v>
      </c>
      <c r="BH165" s="229">
        <f>IF(N165="sníž. přenesená",J165,0)</f>
        <v>0</v>
      </c>
      <c r="BI165" s="229">
        <f>IF(N165="nulová",J165,0)</f>
        <v>0</v>
      </c>
      <c r="BJ165" s="16" t="s">
        <v>84</v>
      </c>
      <c r="BK165" s="229">
        <f>ROUND(I165*H165,2)</f>
        <v>0</v>
      </c>
      <c r="BL165" s="16" t="s">
        <v>126</v>
      </c>
      <c r="BM165" s="228" t="s">
        <v>195</v>
      </c>
    </row>
    <row r="166" s="2" customFormat="1" ht="24.15" customHeight="1">
      <c r="A166" s="37"/>
      <c r="B166" s="38"/>
      <c r="C166" s="217" t="s">
        <v>196</v>
      </c>
      <c r="D166" s="217" t="s">
        <v>121</v>
      </c>
      <c r="E166" s="218" t="s">
        <v>197</v>
      </c>
      <c r="F166" s="219" t="s">
        <v>198</v>
      </c>
      <c r="G166" s="220" t="s">
        <v>194</v>
      </c>
      <c r="H166" s="221">
        <v>1</v>
      </c>
      <c r="I166" s="222"/>
      <c r="J166" s="223">
        <f>ROUND(I166*H166,2)</f>
        <v>0</v>
      </c>
      <c r="K166" s="219" t="s">
        <v>125</v>
      </c>
      <c r="L166" s="43"/>
      <c r="M166" s="224" t="s">
        <v>1</v>
      </c>
      <c r="N166" s="225" t="s">
        <v>41</v>
      </c>
      <c r="O166" s="90"/>
      <c r="P166" s="226">
        <f>O166*H166</f>
        <v>0</v>
      </c>
      <c r="Q166" s="226">
        <v>0</v>
      </c>
      <c r="R166" s="226">
        <f>Q166*H166</f>
        <v>0</v>
      </c>
      <c r="S166" s="226">
        <v>0</v>
      </c>
      <c r="T166" s="227">
        <f>S166*H166</f>
        <v>0</v>
      </c>
      <c r="U166" s="37"/>
      <c r="V166" s="37"/>
      <c r="W166" s="37"/>
      <c r="X166" s="37"/>
      <c r="Y166" s="37"/>
      <c r="Z166" s="37"/>
      <c r="AA166" s="37"/>
      <c r="AB166" s="37"/>
      <c r="AC166" s="37"/>
      <c r="AD166" s="37"/>
      <c r="AE166" s="37"/>
      <c r="AR166" s="228" t="s">
        <v>126</v>
      </c>
      <c r="AT166" s="228" t="s">
        <v>121</v>
      </c>
      <c r="AU166" s="228" t="s">
        <v>86</v>
      </c>
      <c r="AY166" s="16" t="s">
        <v>119</v>
      </c>
      <c r="BE166" s="229">
        <f>IF(N166="základní",J166,0)</f>
        <v>0</v>
      </c>
      <c r="BF166" s="229">
        <f>IF(N166="snížená",J166,0)</f>
        <v>0</v>
      </c>
      <c r="BG166" s="229">
        <f>IF(N166="zákl. přenesená",J166,0)</f>
        <v>0</v>
      </c>
      <c r="BH166" s="229">
        <f>IF(N166="sníž. přenesená",J166,0)</f>
        <v>0</v>
      </c>
      <c r="BI166" s="229">
        <f>IF(N166="nulová",J166,0)</f>
        <v>0</v>
      </c>
      <c r="BJ166" s="16" t="s">
        <v>84</v>
      </c>
      <c r="BK166" s="229">
        <f>ROUND(I166*H166,2)</f>
        <v>0</v>
      </c>
      <c r="BL166" s="16" t="s">
        <v>126</v>
      </c>
      <c r="BM166" s="228" t="s">
        <v>199</v>
      </c>
    </row>
    <row r="167" s="2" customFormat="1" ht="16.5" customHeight="1">
      <c r="A167" s="37"/>
      <c r="B167" s="38"/>
      <c r="C167" s="217" t="s">
        <v>8</v>
      </c>
      <c r="D167" s="217" t="s">
        <v>121</v>
      </c>
      <c r="E167" s="218" t="s">
        <v>200</v>
      </c>
      <c r="F167" s="219" t="s">
        <v>201</v>
      </c>
      <c r="G167" s="220" t="s">
        <v>124</v>
      </c>
      <c r="H167" s="221">
        <v>2</v>
      </c>
      <c r="I167" s="222"/>
      <c r="J167" s="223">
        <f>ROUND(I167*H167,2)</f>
        <v>0</v>
      </c>
      <c r="K167" s="219" t="s">
        <v>125</v>
      </c>
      <c r="L167" s="43"/>
      <c r="M167" s="224" t="s">
        <v>1</v>
      </c>
      <c r="N167" s="225" t="s">
        <v>41</v>
      </c>
      <c r="O167" s="90"/>
      <c r="P167" s="226">
        <f>O167*H167</f>
        <v>0</v>
      </c>
      <c r="Q167" s="226">
        <v>0</v>
      </c>
      <c r="R167" s="226">
        <f>Q167*H167</f>
        <v>0</v>
      </c>
      <c r="S167" s="226">
        <v>0</v>
      </c>
      <c r="T167" s="227">
        <f>S167*H167</f>
        <v>0</v>
      </c>
      <c r="U167" s="37"/>
      <c r="V167" s="37"/>
      <c r="W167" s="37"/>
      <c r="X167" s="37"/>
      <c r="Y167" s="37"/>
      <c r="Z167" s="37"/>
      <c r="AA167" s="37"/>
      <c r="AB167" s="37"/>
      <c r="AC167" s="37"/>
      <c r="AD167" s="37"/>
      <c r="AE167" s="37"/>
      <c r="AR167" s="228" t="s">
        <v>126</v>
      </c>
      <c r="AT167" s="228" t="s">
        <v>121</v>
      </c>
      <c r="AU167" s="228" t="s">
        <v>86</v>
      </c>
      <c r="AY167" s="16" t="s">
        <v>119</v>
      </c>
      <c r="BE167" s="229">
        <f>IF(N167="základní",J167,0)</f>
        <v>0</v>
      </c>
      <c r="BF167" s="229">
        <f>IF(N167="snížená",J167,0)</f>
        <v>0</v>
      </c>
      <c r="BG167" s="229">
        <f>IF(N167="zákl. přenesená",J167,0)</f>
        <v>0</v>
      </c>
      <c r="BH167" s="229">
        <f>IF(N167="sníž. přenesená",J167,0)</f>
        <v>0</v>
      </c>
      <c r="BI167" s="229">
        <f>IF(N167="nulová",J167,0)</f>
        <v>0</v>
      </c>
      <c r="BJ167" s="16" t="s">
        <v>84</v>
      </c>
      <c r="BK167" s="229">
        <f>ROUND(I167*H167,2)</f>
        <v>0</v>
      </c>
      <c r="BL167" s="16" t="s">
        <v>126</v>
      </c>
      <c r="BM167" s="228" t="s">
        <v>202</v>
      </c>
    </row>
    <row r="168" s="2" customFormat="1" ht="16.5" customHeight="1">
      <c r="A168" s="37"/>
      <c r="B168" s="38"/>
      <c r="C168" s="217" t="s">
        <v>203</v>
      </c>
      <c r="D168" s="217" t="s">
        <v>121</v>
      </c>
      <c r="E168" s="218" t="s">
        <v>204</v>
      </c>
      <c r="F168" s="219" t="s">
        <v>205</v>
      </c>
      <c r="G168" s="220" t="s">
        <v>124</v>
      </c>
      <c r="H168" s="221">
        <v>1</v>
      </c>
      <c r="I168" s="222"/>
      <c r="J168" s="223">
        <f>ROUND(I168*H168,2)</f>
        <v>0</v>
      </c>
      <c r="K168" s="219" t="s">
        <v>125</v>
      </c>
      <c r="L168" s="43"/>
      <c r="M168" s="224" t="s">
        <v>1</v>
      </c>
      <c r="N168" s="225" t="s">
        <v>41</v>
      </c>
      <c r="O168" s="90"/>
      <c r="P168" s="226">
        <f>O168*H168</f>
        <v>0</v>
      </c>
      <c r="Q168" s="226">
        <v>0</v>
      </c>
      <c r="R168" s="226">
        <f>Q168*H168</f>
        <v>0</v>
      </c>
      <c r="S168" s="226">
        <v>0</v>
      </c>
      <c r="T168" s="227">
        <f>S168*H168</f>
        <v>0</v>
      </c>
      <c r="U168" s="37"/>
      <c r="V168" s="37"/>
      <c r="W168" s="37"/>
      <c r="X168" s="37"/>
      <c r="Y168" s="37"/>
      <c r="Z168" s="37"/>
      <c r="AA168" s="37"/>
      <c r="AB168" s="37"/>
      <c r="AC168" s="37"/>
      <c r="AD168" s="37"/>
      <c r="AE168" s="37"/>
      <c r="AR168" s="228" t="s">
        <v>126</v>
      </c>
      <c r="AT168" s="228" t="s">
        <v>121</v>
      </c>
      <c r="AU168" s="228" t="s">
        <v>86</v>
      </c>
      <c r="AY168" s="16" t="s">
        <v>119</v>
      </c>
      <c r="BE168" s="229">
        <f>IF(N168="základní",J168,0)</f>
        <v>0</v>
      </c>
      <c r="BF168" s="229">
        <f>IF(N168="snížená",J168,0)</f>
        <v>0</v>
      </c>
      <c r="BG168" s="229">
        <f>IF(N168="zákl. přenesená",J168,0)</f>
        <v>0</v>
      </c>
      <c r="BH168" s="229">
        <f>IF(N168="sníž. přenesená",J168,0)</f>
        <v>0</v>
      </c>
      <c r="BI168" s="229">
        <f>IF(N168="nulová",J168,0)</f>
        <v>0</v>
      </c>
      <c r="BJ168" s="16" t="s">
        <v>84</v>
      </c>
      <c r="BK168" s="229">
        <f>ROUND(I168*H168,2)</f>
        <v>0</v>
      </c>
      <c r="BL168" s="16" t="s">
        <v>126</v>
      </c>
      <c r="BM168" s="228" t="s">
        <v>206</v>
      </c>
    </row>
    <row r="169" s="2" customFormat="1" ht="16.5" customHeight="1">
      <c r="A169" s="37"/>
      <c r="B169" s="38"/>
      <c r="C169" s="217" t="s">
        <v>207</v>
      </c>
      <c r="D169" s="217" t="s">
        <v>121</v>
      </c>
      <c r="E169" s="218" t="s">
        <v>208</v>
      </c>
      <c r="F169" s="219" t="s">
        <v>209</v>
      </c>
      <c r="G169" s="220" t="s">
        <v>187</v>
      </c>
      <c r="H169" s="221">
        <v>7</v>
      </c>
      <c r="I169" s="222"/>
      <c r="J169" s="223">
        <f>ROUND(I169*H169,2)</f>
        <v>0</v>
      </c>
      <c r="K169" s="219" t="s">
        <v>125</v>
      </c>
      <c r="L169" s="43"/>
      <c r="M169" s="224" t="s">
        <v>1</v>
      </c>
      <c r="N169" s="225" t="s">
        <v>41</v>
      </c>
      <c r="O169" s="90"/>
      <c r="P169" s="226">
        <f>O169*H169</f>
        <v>0</v>
      </c>
      <c r="Q169" s="226">
        <v>0</v>
      </c>
      <c r="R169" s="226">
        <f>Q169*H169</f>
        <v>0</v>
      </c>
      <c r="S169" s="226">
        <v>0</v>
      </c>
      <c r="T169" s="227">
        <f>S169*H169</f>
        <v>0</v>
      </c>
      <c r="U169" s="37"/>
      <c r="V169" s="37"/>
      <c r="W169" s="37"/>
      <c r="X169" s="37"/>
      <c r="Y169" s="37"/>
      <c r="Z169" s="37"/>
      <c r="AA169" s="37"/>
      <c r="AB169" s="37"/>
      <c r="AC169" s="37"/>
      <c r="AD169" s="37"/>
      <c r="AE169" s="37"/>
      <c r="AR169" s="228" t="s">
        <v>126</v>
      </c>
      <c r="AT169" s="228" t="s">
        <v>121</v>
      </c>
      <c r="AU169" s="228" t="s">
        <v>86</v>
      </c>
      <c r="AY169" s="16" t="s">
        <v>119</v>
      </c>
      <c r="BE169" s="229">
        <f>IF(N169="základní",J169,0)</f>
        <v>0</v>
      </c>
      <c r="BF169" s="229">
        <f>IF(N169="snížená",J169,0)</f>
        <v>0</v>
      </c>
      <c r="BG169" s="229">
        <f>IF(N169="zákl. přenesená",J169,0)</f>
        <v>0</v>
      </c>
      <c r="BH169" s="229">
        <f>IF(N169="sníž. přenesená",J169,0)</f>
        <v>0</v>
      </c>
      <c r="BI169" s="229">
        <f>IF(N169="nulová",J169,0)</f>
        <v>0</v>
      </c>
      <c r="BJ169" s="16" t="s">
        <v>84</v>
      </c>
      <c r="BK169" s="229">
        <f>ROUND(I169*H169,2)</f>
        <v>0</v>
      </c>
      <c r="BL169" s="16" t="s">
        <v>126</v>
      </c>
      <c r="BM169" s="228" t="s">
        <v>210</v>
      </c>
    </row>
    <row r="170" s="14" customFormat="1">
      <c r="A170" s="14"/>
      <c r="B170" s="246"/>
      <c r="C170" s="247"/>
      <c r="D170" s="232" t="s">
        <v>128</v>
      </c>
      <c r="E170" s="248" t="s">
        <v>1</v>
      </c>
      <c r="F170" s="249" t="s">
        <v>211</v>
      </c>
      <c r="G170" s="247"/>
      <c r="H170" s="248" t="s">
        <v>1</v>
      </c>
      <c r="I170" s="250"/>
      <c r="J170" s="247"/>
      <c r="K170" s="247"/>
      <c r="L170" s="251"/>
      <c r="M170" s="252"/>
      <c r="N170" s="253"/>
      <c r="O170" s="253"/>
      <c r="P170" s="253"/>
      <c r="Q170" s="253"/>
      <c r="R170" s="253"/>
      <c r="S170" s="253"/>
      <c r="T170" s="254"/>
      <c r="U170" s="14"/>
      <c r="V170" s="14"/>
      <c r="W170" s="14"/>
      <c r="X170" s="14"/>
      <c r="Y170" s="14"/>
      <c r="Z170" s="14"/>
      <c r="AA170" s="14"/>
      <c r="AB170" s="14"/>
      <c r="AC170" s="14"/>
      <c r="AD170" s="14"/>
      <c r="AE170" s="14"/>
      <c r="AT170" s="255" t="s">
        <v>128</v>
      </c>
      <c r="AU170" s="255" t="s">
        <v>86</v>
      </c>
      <c r="AV170" s="14" t="s">
        <v>84</v>
      </c>
      <c r="AW170" s="14" t="s">
        <v>32</v>
      </c>
      <c r="AX170" s="14" t="s">
        <v>76</v>
      </c>
      <c r="AY170" s="255" t="s">
        <v>119</v>
      </c>
    </row>
    <row r="171" s="13" customFormat="1">
      <c r="A171" s="13"/>
      <c r="B171" s="230"/>
      <c r="C171" s="231"/>
      <c r="D171" s="232" t="s">
        <v>128</v>
      </c>
      <c r="E171" s="233" t="s">
        <v>1</v>
      </c>
      <c r="F171" s="234" t="s">
        <v>212</v>
      </c>
      <c r="G171" s="231"/>
      <c r="H171" s="235">
        <v>7</v>
      </c>
      <c r="I171" s="236"/>
      <c r="J171" s="231"/>
      <c r="K171" s="231"/>
      <c r="L171" s="237"/>
      <c r="M171" s="238"/>
      <c r="N171" s="239"/>
      <c r="O171" s="239"/>
      <c r="P171" s="239"/>
      <c r="Q171" s="239"/>
      <c r="R171" s="239"/>
      <c r="S171" s="239"/>
      <c r="T171" s="240"/>
      <c r="U171" s="13"/>
      <c r="V171" s="13"/>
      <c r="W171" s="13"/>
      <c r="X171" s="13"/>
      <c r="Y171" s="13"/>
      <c r="Z171" s="13"/>
      <c r="AA171" s="13"/>
      <c r="AB171" s="13"/>
      <c r="AC171" s="13"/>
      <c r="AD171" s="13"/>
      <c r="AE171" s="13"/>
      <c r="AT171" s="241" t="s">
        <v>128</v>
      </c>
      <c r="AU171" s="241" t="s">
        <v>86</v>
      </c>
      <c r="AV171" s="13" t="s">
        <v>86</v>
      </c>
      <c r="AW171" s="13" t="s">
        <v>32</v>
      </c>
      <c r="AX171" s="13" t="s">
        <v>76</v>
      </c>
      <c r="AY171" s="241" t="s">
        <v>119</v>
      </c>
    </row>
    <row r="172" s="2" customFormat="1" ht="16.5" customHeight="1">
      <c r="A172" s="37"/>
      <c r="B172" s="38"/>
      <c r="C172" s="217" t="s">
        <v>213</v>
      </c>
      <c r="D172" s="217" t="s">
        <v>121</v>
      </c>
      <c r="E172" s="218" t="s">
        <v>214</v>
      </c>
      <c r="F172" s="219" t="s">
        <v>215</v>
      </c>
      <c r="G172" s="220" t="s">
        <v>216</v>
      </c>
      <c r="H172" s="221">
        <v>4</v>
      </c>
      <c r="I172" s="222"/>
      <c r="J172" s="223">
        <f>ROUND(I172*H172,2)</f>
        <v>0</v>
      </c>
      <c r="K172" s="219" t="s">
        <v>125</v>
      </c>
      <c r="L172" s="43"/>
      <c r="M172" s="224" t="s">
        <v>1</v>
      </c>
      <c r="N172" s="225" t="s">
        <v>41</v>
      </c>
      <c r="O172" s="90"/>
      <c r="P172" s="226">
        <f>O172*H172</f>
        <v>0</v>
      </c>
      <c r="Q172" s="226">
        <v>0</v>
      </c>
      <c r="R172" s="226">
        <f>Q172*H172</f>
        <v>0</v>
      </c>
      <c r="S172" s="226">
        <v>0</v>
      </c>
      <c r="T172" s="227">
        <f>S172*H172</f>
        <v>0</v>
      </c>
      <c r="U172" s="37"/>
      <c r="V172" s="37"/>
      <c r="W172" s="37"/>
      <c r="X172" s="37"/>
      <c r="Y172" s="37"/>
      <c r="Z172" s="37"/>
      <c r="AA172" s="37"/>
      <c r="AB172" s="37"/>
      <c r="AC172" s="37"/>
      <c r="AD172" s="37"/>
      <c r="AE172" s="37"/>
      <c r="AR172" s="228" t="s">
        <v>126</v>
      </c>
      <c r="AT172" s="228" t="s">
        <v>121</v>
      </c>
      <c r="AU172" s="228" t="s">
        <v>86</v>
      </c>
      <c r="AY172" s="16" t="s">
        <v>119</v>
      </c>
      <c r="BE172" s="229">
        <f>IF(N172="základní",J172,0)</f>
        <v>0</v>
      </c>
      <c r="BF172" s="229">
        <f>IF(N172="snížená",J172,0)</f>
        <v>0</v>
      </c>
      <c r="BG172" s="229">
        <f>IF(N172="zákl. přenesená",J172,0)</f>
        <v>0</v>
      </c>
      <c r="BH172" s="229">
        <f>IF(N172="sníž. přenesená",J172,0)</f>
        <v>0</v>
      </c>
      <c r="BI172" s="229">
        <f>IF(N172="nulová",J172,0)</f>
        <v>0</v>
      </c>
      <c r="BJ172" s="16" t="s">
        <v>84</v>
      </c>
      <c r="BK172" s="229">
        <f>ROUND(I172*H172,2)</f>
        <v>0</v>
      </c>
      <c r="BL172" s="16" t="s">
        <v>126</v>
      </c>
      <c r="BM172" s="228" t="s">
        <v>217</v>
      </c>
    </row>
    <row r="173" s="2" customFormat="1" ht="21.75" customHeight="1">
      <c r="A173" s="37"/>
      <c r="B173" s="38"/>
      <c r="C173" s="217" t="s">
        <v>218</v>
      </c>
      <c r="D173" s="217" t="s">
        <v>121</v>
      </c>
      <c r="E173" s="218" t="s">
        <v>219</v>
      </c>
      <c r="F173" s="219" t="s">
        <v>220</v>
      </c>
      <c r="G173" s="220" t="s">
        <v>216</v>
      </c>
      <c r="H173" s="221">
        <v>1</v>
      </c>
      <c r="I173" s="222"/>
      <c r="J173" s="223">
        <f>ROUND(I173*H173,2)</f>
        <v>0</v>
      </c>
      <c r="K173" s="219" t="s">
        <v>125</v>
      </c>
      <c r="L173" s="43"/>
      <c r="M173" s="256" t="s">
        <v>1</v>
      </c>
      <c r="N173" s="257" t="s">
        <v>41</v>
      </c>
      <c r="O173" s="258"/>
      <c r="P173" s="259">
        <f>O173*H173</f>
        <v>0</v>
      </c>
      <c r="Q173" s="259">
        <v>0</v>
      </c>
      <c r="R173" s="259">
        <f>Q173*H173</f>
        <v>0</v>
      </c>
      <c r="S173" s="259">
        <v>0</v>
      </c>
      <c r="T173" s="260">
        <f>S173*H173</f>
        <v>0</v>
      </c>
      <c r="U173" s="37"/>
      <c r="V173" s="37"/>
      <c r="W173" s="37"/>
      <c r="X173" s="37"/>
      <c r="Y173" s="37"/>
      <c r="Z173" s="37"/>
      <c r="AA173" s="37"/>
      <c r="AB173" s="37"/>
      <c r="AC173" s="37"/>
      <c r="AD173" s="37"/>
      <c r="AE173" s="37"/>
      <c r="AR173" s="228" t="s">
        <v>126</v>
      </c>
      <c r="AT173" s="228" t="s">
        <v>121</v>
      </c>
      <c r="AU173" s="228" t="s">
        <v>86</v>
      </c>
      <c r="AY173" s="16" t="s">
        <v>119</v>
      </c>
      <c r="BE173" s="229">
        <f>IF(N173="základní",J173,0)</f>
        <v>0</v>
      </c>
      <c r="BF173" s="229">
        <f>IF(N173="snížená",J173,0)</f>
        <v>0</v>
      </c>
      <c r="BG173" s="229">
        <f>IF(N173="zákl. přenesená",J173,0)</f>
        <v>0</v>
      </c>
      <c r="BH173" s="229">
        <f>IF(N173="sníž. přenesená",J173,0)</f>
        <v>0</v>
      </c>
      <c r="BI173" s="229">
        <f>IF(N173="nulová",J173,0)</f>
        <v>0</v>
      </c>
      <c r="BJ173" s="16" t="s">
        <v>84</v>
      </c>
      <c r="BK173" s="229">
        <f>ROUND(I173*H173,2)</f>
        <v>0</v>
      </c>
      <c r="BL173" s="16" t="s">
        <v>126</v>
      </c>
      <c r="BM173" s="228" t="s">
        <v>221</v>
      </c>
    </row>
    <row r="174" s="2" customFormat="1" ht="6.96" customHeight="1">
      <c r="A174" s="37"/>
      <c r="B174" s="65"/>
      <c r="C174" s="66"/>
      <c r="D174" s="66"/>
      <c r="E174" s="66"/>
      <c r="F174" s="66"/>
      <c r="G174" s="66"/>
      <c r="H174" s="66"/>
      <c r="I174" s="66"/>
      <c r="J174" s="66"/>
      <c r="K174" s="66"/>
      <c r="L174" s="43"/>
      <c r="M174" s="37"/>
      <c r="O174" s="37"/>
      <c r="P174" s="37"/>
      <c r="Q174" s="37"/>
      <c r="R174" s="37"/>
      <c r="S174" s="37"/>
      <c r="T174" s="37"/>
      <c r="U174" s="37"/>
      <c r="V174" s="37"/>
      <c r="W174" s="37"/>
      <c r="X174" s="37"/>
      <c r="Y174" s="37"/>
      <c r="Z174" s="37"/>
      <c r="AA174" s="37"/>
      <c r="AB174" s="37"/>
      <c r="AC174" s="37"/>
      <c r="AD174" s="37"/>
      <c r="AE174" s="37"/>
    </row>
  </sheetData>
  <sheetProtection sheet="1" autoFilter="0" formatColumns="0" formatRows="0" objects="1" scenarios="1" spinCount="100000" saltValue="XDwlOrq/Y+Ehh8GLRICu+jxHrUHcK/LcJlOiPk2h/4DoAT+QMQ79PQVQWoeWqlNbukIB6zohZOa47dQtJcevFw==" hashValue="man6DgzCQfYT5BxWQN0LQW0ru+OnhvPgW4d0pOWO9LbRii8UXDhcTvrcd7y+OCGYrFjxPf1j553qvsTT/HE+/A==" algorithmName="SHA-512" password="CC35"/>
  <autoFilter ref="C119:K173"/>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90</v>
      </c>
    </row>
    <row r="3" s="1" customFormat="1" ht="6.96" customHeight="1">
      <c r="B3" s="135"/>
      <c r="C3" s="136"/>
      <c r="D3" s="136"/>
      <c r="E3" s="136"/>
      <c r="F3" s="136"/>
      <c r="G3" s="136"/>
      <c r="H3" s="136"/>
      <c r="I3" s="136"/>
      <c r="J3" s="136"/>
      <c r="K3" s="136"/>
      <c r="L3" s="19"/>
      <c r="AT3" s="16" t="s">
        <v>86</v>
      </c>
    </row>
    <row r="4" s="1" customFormat="1" ht="24.96" customHeight="1">
      <c r="B4" s="19"/>
      <c r="D4" s="137" t="s">
        <v>91</v>
      </c>
      <c r="L4" s="19"/>
      <c r="M4" s="138" t="s">
        <v>10</v>
      </c>
      <c r="AT4" s="16" t="s">
        <v>4</v>
      </c>
    </row>
    <row r="5" s="1" customFormat="1" ht="6.96" customHeight="1">
      <c r="B5" s="19"/>
      <c r="L5" s="19"/>
    </row>
    <row r="6" s="1" customFormat="1" ht="12" customHeight="1">
      <c r="B6" s="19"/>
      <c r="D6" s="139" t="s">
        <v>16</v>
      </c>
      <c r="L6" s="19"/>
    </row>
    <row r="7" s="1" customFormat="1" ht="26.25" customHeight="1">
      <c r="B7" s="19"/>
      <c r="E7" s="140" t="str">
        <f>'Rekapitulace stavby'!K6</f>
        <v>Nový pavilon péče o matku a dítě včetně hemodializačního střediska a nadzemního spojovacího koridoru</v>
      </c>
      <c r="F7" s="139"/>
      <c r="G7" s="139"/>
      <c r="H7" s="139"/>
      <c r="L7" s="19"/>
    </row>
    <row r="8" s="2" customFormat="1" ht="12" customHeight="1">
      <c r="A8" s="37"/>
      <c r="B8" s="43"/>
      <c r="C8" s="37"/>
      <c r="D8" s="139" t="s">
        <v>92</v>
      </c>
      <c r="E8" s="37"/>
      <c r="F8" s="37"/>
      <c r="G8" s="37"/>
      <c r="H8" s="37"/>
      <c r="I8" s="37"/>
      <c r="J8" s="37"/>
      <c r="K8" s="37"/>
      <c r="L8" s="62"/>
      <c r="S8" s="37"/>
      <c r="T8" s="37"/>
      <c r="U8" s="37"/>
      <c r="V8" s="37"/>
      <c r="W8" s="37"/>
      <c r="X8" s="37"/>
      <c r="Y8" s="37"/>
      <c r="Z8" s="37"/>
      <c r="AA8" s="37"/>
      <c r="AB8" s="37"/>
      <c r="AC8" s="37"/>
      <c r="AD8" s="37"/>
      <c r="AE8" s="37"/>
    </row>
    <row r="9" s="2" customFormat="1" ht="16.5" customHeight="1">
      <c r="A9" s="37"/>
      <c r="B9" s="43"/>
      <c r="C9" s="37"/>
      <c r="D9" s="37"/>
      <c r="E9" s="141" t="s">
        <v>222</v>
      </c>
      <c r="F9" s="37"/>
      <c r="G9" s="37"/>
      <c r="H9" s="37"/>
      <c r="I9" s="37"/>
      <c r="J9" s="37"/>
      <c r="K9" s="37"/>
      <c r="L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s="2" customFormat="1" ht="12" customHeight="1">
      <c r="A11" s="37"/>
      <c r="B11" s="43"/>
      <c r="C11" s="37"/>
      <c r="D11" s="139" t="s">
        <v>18</v>
      </c>
      <c r="E11" s="37"/>
      <c r="F11" s="142" t="s">
        <v>1</v>
      </c>
      <c r="G11" s="37"/>
      <c r="H11" s="37"/>
      <c r="I11" s="139" t="s">
        <v>19</v>
      </c>
      <c r="J11" s="142" t="s">
        <v>1</v>
      </c>
      <c r="K11" s="37"/>
      <c r="L11" s="62"/>
      <c r="S11" s="37"/>
      <c r="T11" s="37"/>
      <c r="U11" s="37"/>
      <c r="V11" s="37"/>
      <c r="W11" s="37"/>
      <c r="X11" s="37"/>
      <c r="Y11" s="37"/>
      <c r="Z11" s="37"/>
      <c r="AA11" s="37"/>
      <c r="AB11" s="37"/>
      <c r="AC11" s="37"/>
      <c r="AD11" s="37"/>
      <c r="AE11" s="37"/>
    </row>
    <row r="12" s="2" customFormat="1" ht="12" customHeight="1">
      <c r="A12" s="37"/>
      <c r="B12" s="43"/>
      <c r="C12" s="37"/>
      <c r="D12" s="139" t="s">
        <v>20</v>
      </c>
      <c r="E12" s="37"/>
      <c r="F12" s="142" t="s">
        <v>223</v>
      </c>
      <c r="G12" s="37"/>
      <c r="H12" s="37"/>
      <c r="I12" s="139" t="s">
        <v>22</v>
      </c>
      <c r="J12" s="143" t="str">
        <f>'Rekapitulace stavby'!AN8</f>
        <v>14. 9. 2020</v>
      </c>
      <c r="K12" s="37"/>
      <c r="L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s="2" customFormat="1" ht="12" customHeight="1">
      <c r="A14" s="37"/>
      <c r="B14" s="43"/>
      <c r="C14" s="37"/>
      <c r="D14" s="139" t="s">
        <v>24</v>
      </c>
      <c r="E14" s="37"/>
      <c r="F14" s="37"/>
      <c r="G14" s="37"/>
      <c r="H14" s="37"/>
      <c r="I14" s="139" t="s">
        <v>25</v>
      </c>
      <c r="J14" s="142" t="s">
        <v>1</v>
      </c>
      <c r="K14" s="37"/>
      <c r="L14" s="62"/>
      <c r="S14" s="37"/>
      <c r="T14" s="37"/>
      <c r="U14" s="37"/>
      <c r="V14" s="37"/>
      <c r="W14" s="37"/>
      <c r="X14" s="37"/>
      <c r="Y14" s="37"/>
      <c r="Z14" s="37"/>
      <c r="AA14" s="37"/>
      <c r="AB14" s="37"/>
      <c r="AC14" s="37"/>
      <c r="AD14" s="37"/>
      <c r="AE14" s="37"/>
    </row>
    <row r="15" s="2" customFormat="1" ht="18" customHeight="1">
      <c r="A15" s="37"/>
      <c r="B15" s="43"/>
      <c r="C15" s="37"/>
      <c r="D15" s="37"/>
      <c r="E15" s="142" t="s">
        <v>26</v>
      </c>
      <c r="F15" s="37"/>
      <c r="G15" s="37"/>
      <c r="H15" s="37"/>
      <c r="I15" s="139" t="s">
        <v>27</v>
      </c>
      <c r="J15" s="142" t="s">
        <v>1</v>
      </c>
      <c r="K15" s="37"/>
      <c r="L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s="2" customFormat="1" ht="12" customHeight="1">
      <c r="A17" s="37"/>
      <c r="B17" s="43"/>
      <c r="C17" s="37"/>
      <c r="D17" s="139" t="s">
        <v>28</v>
      </c>
      <c r="E17" s="37"/>
      <c r="F17" s="37"/>
      <c r="G17" s="37"/>
      <c r="H17" s="37"/>
      <c r="I17" s="139" t="s">
        <v>25</v>
      </c>
      <c r="J17" s="32" t="str">
        <f>'Rekapitulace stavby'!AN13</f>
        <v>Vyplň údaj</v>
      </c>
      <c r="K17" s="37"/>
      <c r="L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2"/>
      <c r="G18" s="142"/>
      <c r="H18" s="142"/>
      <c r="I18" s="139" t="s">
        <v>27</v>
      </c>
      <c r="J18" s="32" t="str">
        <f>'Rekapitulace stavby'!AN14</f>
        <v>Vyplň údaj</v>
      </c>
      <c r="K18" s="37"/>
      <c r="L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s="2" customFormat="1" ht="12" customHeight="1">
      <c r="A20" s="37"/>
      <c r="B20" s="43"/>
      <c r="C20" s="37"/>
      <c r="D20" s="139" t="s">
        <v>30</v>
      </c>
      <c r="E20" s="37"/>
      <c r="F20" s="37"/>
      <c r="G20" s="37"/>
      <c r="H20" s="37"/>
      <c r="I20" s="139" t="s">
        <v>25</v>
      </c>
      <c r="J20" s="142" t="s">
        <v>1</v>
      </c>
      <c r="K20" s="37"/>
      <c r="L20" s="62"/>
      <c r="S20" s="37"/>
      <c r="T20" s="37"/>
      <c r="U20" s="37"/>
      <c r="V20" s="37"/>
      <c r="W20" s="37"/>
      <c r="X20" s="37"/>
      <c r="Y20" s="37"/>
      <c r="Z20" s="37"/>
      <c r="AA20" s="37"/>
      <c r="AB20" s="37"/>
      <c r="AC20" s="37"/>
      <c r="AD20" s="37"/>
      <c r="AE20" s="37"/>
    </row>
    <row r="21" s="2" customFormat="1" ht="18" customHeight="1">
      <c r="A21" s="37"/>
      <c r="B21" s="43"/>
      <c r="C21" s="37"/>
      <c r="D21" s="37"/>
      <c r="E21" s="142" t="s">
        <v>31</v>
      </c>
      <c r="F21" s="37"/>
      <c r="G21" s="37"/>
      <c r="H21" s="37"/>
      <c r="I21" s="139" t="s">
        <v>27</v>
      </c>
      <c r="J21" s="142" t="s">
        <v>1</v>
      </c>
      <c r="K21" s="37"/>
      <c r="L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s="2" customFormat="1" ht="12" customHeight="1">
      <c r="A23" s="37"/>
      <c r="B23" s="43"/>
      <c r="C23" s="37"/>
      <c r="D23" s="139" t="s">
        <v>33</v>
      </c>
      <c r="E23" s="37"/>
      <c r="F23" s="37"/>
      <c r="G23" s="37"/>
      <c r="H23" s="37"/>
      <c r="I23" s="139" t="s">
        <v>25</v>
      </c>
      <c r="J23" s="142" t="s">
        <v>1</v>
      </c>
      <c r="K23" s="37"/>
      <c r="L23" s="62"/>
      <c r="S23" s="37"/>
      <c r="T23" s="37"/>
      <c r="U23" s="37"/>
      <c r="V23" s="37"/>
      <c r="W23" s="37"/>
      <c r="X23" s="37"/>
      <c r="Y23" s="37"/>
      <c r="Z23" s="37"/>
      <c r="AA23" s="37"/>
      <c r="AB23" s="37"/>
      <c r="AC23" s="37"/>
      <c r="AD23" s="37"/>
      <c r="AE23" s="37"/>
    </row>
    <row r="24" s="2" customFormat="1" ht="18" customHeight="1">
      <c r="A24" s="37"/>
      <c r="B24" s="43"/>
      <c r="C24" s="37"/>
      <c r="D24" s="37"/>
      <c r="E24" s="142" t="s">
        <v>34</v>
      </c>
      <c r="F24" s="37"/>
      <c r="G24" s="37"/>
      <c r="H24" s="37"/>
      <c r="I24" s="139" t="s">
        <v>27</v>
      </c>
      <c r="J24" s="142" t="s">
        <v>1</v>
      </c>
      <c r="K24" s="37"/>
      <c r="L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s="2" customFormat="1" ht="12" customHeight="1">
      <c r="A26" s="37"/>
      <c r="B26" s="43"/>
      <c r="C26" s="37"/>
      <c r="D26" s="139" t="s">
        <v>35</v>
      </c>
      <c r="E26" s="37"/>
      <c r="F26" s="37"/>
      <c r="G26" s="37"/>
      <c r="H26" s="37"/>
      <c r="I26" s="37"/>
      <c r="J26" s="37"/>
      <c r="K26" s="37"/>
      <c r="L26" s="62"/>
      <c r="S26" s="37"/>
      <c r="T26" s="37"/>
      <c r="U26" s="37"/>
      <c r="V26" s="37"/>
      <c r="W26" s="37"/>
      <c r="X26" s="37"/>
      <c r="Y26" s="37"/>
      <c r="Z26" s="37"/>
      <c r="AA26" s="37"/>
      <c r="AB26" s="37"/>
      <c r="AC26" s="37"/>
      <c r="AD26" s="37"/>
      <c r="AE26" s="37"/>
    </row>
    <row r="27" s="8" customFormat="1" ht="16.5" customHeight="1">
      <c r="A27" s="144"/>
      <c r="B27" s="145"/>
      <c r="C27" s="144"/>
      <c r="D27" s="144"/>
      <c r="E27" s="146" t="s">
        <v>1</v>
      </c>
      <c r="F27" s="146"/>
      <c r="G27" s="146"/>
      <c r="H27" s="146"/>
      <c r="I27" s="144"/>
      <c r="J27" s="144"/>
      <c r="K27" s="144"/>
      <c r="L27" s="147"/>
      <c r="S27" s="144"/>
      <c r="T27" s="144"/>
      <c r="U27" s="144"/>
      <c r="V27" s="144"/>
      <c r="W27" s="144"/>
      <c r="X27" s="144"/>
      <c r="Y27" s="144"/>
      <c r="Z27" s="144"/>
      <c r="AA27" s="144"/>
      <c r="AB27" s="144"/>
      <c r="AC27" s="144"/>
      <c r="AD27" s="144"/>
      <c r="AE27" s="144"/>
    </row>
    <row r="28"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s="2" customFormat="1" ht="25.44" customHeight="1">
      <c r="A30" s="37"/>
      <c r="B30" s="43"/>
      <c r="C30" s="37"/>
      <c r="D30" s="149" t="s">
        <v>36</v>
      </c>
      <c r="E30" s="37"/>
      <c r="F30" s="37"/>
      <c r="G30" s="37"/>
      <c r="H30" s="37"/>
      <c r="I30" s="37"/>
      <c r="J30" s="150">
        <f>ROUND(J121, 2)</f>
        <v>0</v>
      </c>
      <c r="K30" s="37"/>
      <c r="L30" s="62"/>
      <c r="S30" s="37"/>
      <c r="T30" s="37"/>
      <c r="U30" s="37"/>
      <c r="V30" s="37"/>
      <c r="W30" s="37"/>
      <c r="X30" s="37"/>
      <c r="Y30" s="37"/>
      <c r="Z30" s="37"/>
      <c r="AA30" s="37"/>
      <c r="AB30" s="37"/>
      <c r="AC30" s="37"/>
      <c r="AD30" s="37"/>
      <c r="AE30" s="37"/>
    </row>
    <row r="3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s="2" customFormat="1" ht="14.4" customHeight="1">
      <c r="A32" s="37"/>
      <c r="B32" s="43"/>
      <c r="C32" s="37"/>
      <c r="D32" s="37"/>
      <c r="E32" s="37"/>
      <c r="F32" s="151" t="s">
        <v>38</v>
      </c>
      <c r="G32" s="37"/>
      <c r="H32" s="37"/>
      <c r="I32" s="151" t="s">
        <v>37</v>
      </c>
      <c r="J32" s="151" t="s">
        <v>39</v>
      </c>
      <c r="K32" s="37"/>
      <c r="L32" s="62"/>
      <c r="S32" s="37"/>
      <c r="T32" s="37"/>
      <c r="U32" s="37"/>
      <c r="V32" s="37"/>
      <c r="W32" s="37"/>
      <c r="X32" s="37"/>
      <c r="Y32" s="37"/>
      <c r="Z32" s="37"/>
      <c r="AA32" s="37"/>
      <c r="AB32" s="37"/>
      <c r="AC32" s="37"/>
      <c r="AD32" s="37"/>
      <c r="AE32" s="37"/>
    </row>
    <row r="33" s="2" customFormat="1" ht="14.4" customHeight="1">
      <c r="A33" s="37"/>
      <c r="B33" s="43"/>
      <c r="C33" s="37"/>
      <c r="D33" s="152" t="s">
        <v>40</v>
      </c>
      <c r="E33" s="139" t="s">
        <v>41</v>
      </c>
      <c r="F33" s="153">
        <f>ROUND((SUM(BE121:BE196)),  2)</f>
        <v>0</v>
      </c>
      <c r="G33" s="37"/>
      <c r="H33" s="37"/>
      <c r="I33" s="154">
        <v>0.20999999999999999</v>
      </c>
      <c r="J33" s="153">
        <f>ROUND(((SUM(BE121:BE196))*I33),  2)</f>
        <v>0</v>
      </c>
      <c r="K33" s="37"/>
      <c r="L33" s="62"/>
      <c r="S33" s="37"/>
      <c r="T33" s="37"/>
      <c r="U33" s="37"/>
      <c r="V33" s="37"/>
      <c r="W33" s="37"/>
      <c r="X33" s="37"/>
      <c r="Y33" s="37"/>
      <c r="Z33" s="37"/>
      <c r="AA33" s="37"/>
      <c r="AB33" s="37"/>
      <c r="AC33" s="37"/>
      <c r="AD33" s="37"/>
      <c r="AE33" s="37"/>
    </row>
    <row r="34" s="2" customFormat="1" ht="14.4" customHeight="1">
      <c r="A34" s="37"/>
      <c r="B34" s="43"/>
      <c r="C34" s="37"/>
      <c r="D34" s="37"/>
      <c r="E34" s="139" t="s">
        <v>42</v>
      </c>
      <c r="F34" s="153">
        <f>ROUND((SUM(BF121:BF196)),  2)</f>
        <v>0</v>
      </c>
      <c r="G34" s="37"/>
      <c r="H34" s="37"/>
      <c r="I34" s="154">
        <v>0.14999999999999999</v>
      </c>
      <c r="J34" s="153">
        <f>ROUND(((SUM(BF121:BF196))*I34),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43</v>
      </c>
      <c r="F35" s="153">
        <f>ROUND((SUM(BG121:BG196)),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44</v>
      </c>
      <c r="F36" s="153">
        <f>ROUND((SUM(BH121:BH196)),  2)</f>
        <v>0</v>
      </c>
      <c r="G36" s="37"/>
      <c r="H36" s="37"/>
      <c r="I36" s="154">
        <v>0.14999999999999999</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45</v>
      </c>
      <c r="F37" s="153">
        <f>ROUND((SUM(BI121:BI196)),  2)</f>
        <v>0</v>
      </c>
      <c r="G37" s="37"/>
      <c r="H37" s="37"/>
      <c r="I37" s="154">
        <v>0</v>
      </c>
      <c r="J37" s="153">
        <f>0</f>
        <v>0</v>
      </c>
      <c r="K37" s="37"/>
      <c r="L37" s="6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s="2" customFormat="1" ht="25.44" customHeight="1">
      <c r="A39" s="37"/>
      <c r="B39" s="43"/>
      <c r="C39" s="155"/>
      <c r="D39" s="156" t="s">
        <v>46</v>
      </c>
      <c r="E39" s="157"/>
      <c r="F39" s="157"/>
      <c r="G39" s="158" t="s">
        <v>47</v>
      </c>
      <c r="H39" s="159" t="s">
        <v>48</v>
      </c>
      <c r="I39" s="157"/>
      <c r="J39" s="160">
        <f>SUM(J30:J37)</f>
        <v>0</v>
      </c>
      <c r="K39" s="161"/>
      <c r="L39" s="62"/>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62" t="s">
        <v>49</v>
      </c>
      <c r="E50" s="163"/>
      <c r="F50" s="163"/>
      <c r="G50" s="162" t="s">
        <v>50</v>
      </c>
      <c r="H50" s="163"/>
      <c r="I50" s="163"/>
      <c r="J50" s="163"/>
      <c r="K50" s="16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4" t="s">
        <v>51</v>
      </c>
      <c r="E61" s="165"/>
      <c r="F61" s="166" t="s">
        <v>52</v>
      </c>
      <c r="G61" s="164" t="s">
        <v>51</v>
      </c>
      <c r="H61" s="165"/>
      <c r="I61" s="165"/>
      <c r="J61" s="167" t="s">
        <v>52</v>
      </c>
      <c r="K61" s="16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2" t="s">
        <v>53</v>
      </c>
      <c r="E65" s="168"/>
      <c r="F65" s="168"/>
      <c r="G65" s="162" t="s">
        <v>54</v>
      </c>
      <c r="H65" s="168"/>
      <c r="I65" s="168"/>
      <c r="J65" s="168"/>
      <c r="K65" s="16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4" t="s">
        <v>51</v>
      </c>
      <c r="E76" s="165"/>
      <c r="F76" s="166" t="s">
        <v>52</v>
      </c>
      <c r="G76" s="164" t="s">
        <v>51</v>
      </c>
      <c r="H76" s="165"/>
      <c r="I76" s="165"/>
      <c r="J76" s="167" t="s">
        <v>52</v>
      </c>
      <c r="K76" s="165"/>
      <c r="L76" s="62"/>
      <c r="S76" s="37"/>
      <c r="T76" s="37"/>
      <c r="U76" s="37"/>
      <c r="V76" s="37"/>
      <c r="W76" s="37"/>
      <c r="X76" s="37"/>
      <c r="Y76" s="37"/>
      <c r="Z76" s="37"/>
      <c r="AA76" s="37"/>
      <c r="AB76" s="37"/>
      <c r="AC76" s="37"/>
      <c r="AD76" s="37"/>
      <c r="AE76" s="37"/>
    </row>
    <row r="77"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81" hidden="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hidden="1" s="2" customFormat="1" ht="24.96" customHeight="1">
      <c r="A82" s="37"/>
      <c r="B82" s="38"/>
      <c r="C82" s="22" t="s">
        <v>95</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26.25" customHeight="1">
      <c r="A85" s="37"/>
      <c r="B85" s="38"/>
      <c r="C85" s="39"/>
      <c r="D85" s="39"/>
      <c r="E85" s="173" t="str">
        <f>E7</f>
        <v>Nový pavilon péče o matku a dítě včetně hemodializačního střediska a nadzemního spojovacího koridoru</v>
      </c>
      <c r="F85" s="31"/>
      <c r="G85" s="31"/>
      <c r="H85" s="31"/>
      <c r="I85" s="39"/>
      <c r="J85" s="39"/>
      <c r="K85" s="39"/>
      <c r="L85" s="62"/>
      <c r="S85" s="37"/>
      <c r="T85" s="37"/>
      <c r="U85" s="37"/>
      <c r="V85" s="37"/>
      <c r="W85" s="37"/>
      <c r="X85" s="37"/>
      <c r="Y85" s="37"/>
      <c r="Z85" s="37"/>
      <c r="AA85" s="37"/>
      <c r="AB85" s="37"/>
      <c r="AC85" s="37"/>
      <c r="AD85" s="37"/>
      <c r="AE85" s="37"/>
    </row>
    <row r="86" hidden="1" s="2" customFormat="1" ht="12" customHeight="1">
      <c r="A86" s="37"/>
      <c r="B86" s="38"/>
      <c r="C86" s="31" t="s">
        <v>92</v>
      </c>
      <c r="D86" s="39"/>
      <c r="E86" s="39"/>
      <c r="F86" s="39"/>
      <c r="G86" s="39"/>
      <c r="H86" s="39"/>
      <c r="I86" s="39"/>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OVN - Ostatní a vedlejší náklady</v>
      </c>
      <c r="F87" s="39"/>
      <c r="G87" s="39"/>
      <c r="H87" s="39"/>
      <c r="I87" s="39"/>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Dečín</v>
      </c>
      <c r="G89" s="39"/>
      <c r="H89" s="39"/>
      <c r="I89" s="31" t="s">
        <v>22</v>
      </c>
      <c r="J89" s="78" t="str">
        <f>IF(J12="","",J12)</f>
        <v>14. 9. 2020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40.05" customHeight="1">
      <c r="A91" s="37"/>
      <c r="B91" s="38"/>
      <c r="C91" s="31" t="s">
        <v>24</v>
      </c>
      <c r="D91" s="39"/>
      <c r="E91" s="39"/>
      <c r="F91" s="26" t="str">
        <f>E15</f>
        <v>Krajská zdravotní a.s., Ústí nad Labem</v>
      </c>
      <c r="G91" s="39"/>
      <c r="H91" s="39"/>
      <c r="I91" s="31" t="s">
        <v>30</v>
      </c>
      <c r="J91" s="35" t="str">
        <f>E21</f>
        <v>PENTA PROJEKT s.r.o., Mrštíkova 12, Jihlava</v>
      </c>
      <c r="K91" s="39"/>
      <c r="L91" s="62"/>
      <c r="S91" s="37"/>
      <c r="T91" s="37"/>
      <c r="U91" s="37"/>
      <c r="V91" s="37"/>
      <c r="W91" s="37"/>
      <c r="X91" s="37"/>
      <c r="Y91" s="37"/>
      <c r="Z91" s="37"/>
      <c r="AA91" s="37"/>
      <c r="AB91" s="37"/>
      <c r="AC91" s="37"/>
      <c r="AD91" s="37"/>
      <c r="AE91" s="37"/>
    </row>
    <row r="92" hidden="1" s="2" customFormat="1" ht="15.15" customHeight="1">
      <c r="A92" s="37"/>
      <c r="B92" s="38"/>
      <c r="C92" s="31" t="s">
        <v>28</v>
      </c>
      <c r="D92" s="39"/>
      <c r="E92" s="39"/>
      <c r="F92" s="26" t="str">
        <f>IF(E18="","",E18)</f>
        <v>Vyplň údaj</v>
      </c>
      <c r="G92" s="39"/>
      <c r="H92" s="39"/>
      <c r="I92" s="31" t="s">
        <v>33</v>
      </c>
      <c r="J92" s="35" t="str">
        <f>E24</f>
        <v>Ing. Avuk</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hidden="1" s="2" customFormat="1" ht="29.28" customHeight="1">
      <c r="A94" s="37"/>
      <c r="B94" s="38"/>
      <c r="C94" s="174" t="s">
        <v>96</v>
      </c>
      <c r="D94" s="175"/>
      <c r="E94" s="175"/>
      <c r="F94" s="175"/>
      <c r="G94" s="175"/>
      <c r="H94" s="175"/>
      <c r="I94" s="175"/>
      <c r="J94" s="176" t="s">
        <v>97</v>
      </c>
      <c r="K94" s="175"/>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hidden="1" s="2" customFormat="1" ht="22.8" customHeight="1">
      <c r="A96" s="37"/>
      <c r="B96" s="38"/>
      <c r="C96" s="177" t="s">
        <v>98</v>
      </c>
      <c r="D96" s="39"/>
      <c r="E96" s="39"/>
      <c r="F96" s="39"/>
      <c r="G96" s="39"/>
      <c r="H96" s="39"/>
      <c r="I96" s="39"/>
      <c r="J96" s="109">
        <f>J121</f>
        <v>0</v>
      </c>
      <c r="K96" s="39"/>
      <c r="L96" s="62"/>
      <c r="S96" s="37"/>
      <c r="T96" s="37"/>
      <c r="U96" s="37"/>
      <c r="V96" s="37"/>
      <c r="W96" s="37"/>
      <c r="X96" s="37"/>
      <c r="Y96" s="37"/>
      <c r="Z96" s="37"/>
      <c r="AA96" s="37"/>
      <c r="AB96" s="37"/>
      <c r="AC96" s="37"/>
      <c r="AD96" s="37"/>
      <c r="AE96" s="37"/>
      <c r="AU96" s="16" t="s">
        <v>99</v>
      </c>
    </row>
    <row r="97" hidden="1" s="9" customFormat="1" ht="24.96" customHeight="1">
      <c r="A97" s="9"/>
      <c r="B97" s="178"/>
      <c r="C97" s="179"/>
      <c r="D97" s="180" t="s">
        <v>224</v>
      </c>
      <c r="E97" s="181"/>
      <c r="F97" s="181"/>
      <c r="G97" s="181"/>
      <c r="H97" s="181"/>
      <c r="I97" s="181"/>
      <c r="J97" s="182">
        <f>J122</f>
        <v>0</v>
      </c>
      <c r="K97" s="179"/>
      <c r="L97" s="183"/>
      <c r="S97" s="9"/>
      <c r="T97" s="9"/>
      <c r="U97" s="9"/>
      <c r="V97" s="9"/>
      <c r="W97" s="9"/>
      <c r="X97" s="9"/>
      <c r="Y97" s="9"/>
      <c r="Z97" s="9"/>
      <c r="AA97" s="9"/>
      <c r="AB97" s="9"/>
      <c r="AC97" s="9"/>
      <c r="AD97" s="9"/>
      <c r="AE97" s="9"/>
    </row>
    <row r="98" hidden="1" s="10" customFormat="1" ht="19.92" customHeight="1">
      <c r="A98" s="10"/>
      <c r="B98" s="184"/>
      <c r="C98" s="185"/>
      <c r="D98" s="186" t="s">
        <v>225</v>
      </c>
      <c r="E98" s="187"/>
      <c r="F98" s="187"/>
      <c r="G98" s="187"/>
      <c r="H98" s="187"/>
      <c r="I98" s="187"/>
      <c r="J98" s="188">
        <f>J123</f>
        <v>0</v>
      </c>
      <c r="K98" s="185"/>
      <c r="L98" s="189"/>
      <c r="S98" s="10"/>
      <c r="T98" s="10"/>
      <c r="U98" s="10"/>
      <c r="V98" s="10"/>
      <c r="W98" s="10"/>
      <c r="X98" s="10"/>
      <c r="Y98" s="10"/>
      <c r="Z98" s="10"/>
      <c r="AA98" s="10"/>
      <c r="AB98" s="10"/>
      <c r="AC98" s="10"/>
      <c r="AD98" s="10"/>
      <c r="AE98" s="10"/>
    </row>
    <row r="99" hidden="1" s="10" customFormat="1" ht="19.92" customHeight="1">
      <c r="A99" s="10"/>
      <c r="B99" s="184"/>
      <c r="C99" s="185"/>
      <c r="D99" s="186" t="s">
        <v>226</v>
      </c>
      <c r="E99" s="187"/>
      <c r="F99" s="187"/>
      <c r="G99" s="187"/>
      <c r="H99" s="187"/>
      <c r="I99" s="187"/>
      <c r="J99" s="188">
        <f>J133</f>
        <v>0</v>
      </c>
      <c r="K99" s="185"/>
      <c r="L99" s="189"/>
      <c r="S99" s="10"/>
      <c r="T99" s="10"/>
      <c r="U99" s="10"/>
      <c r="V99" s="10"/>
      <c r="W99" s="10"/>
      <c r="X99" s="10"/>
      <c r="Y99" s="10"/>
      <c r="Z99" s="10"/>
      <c r="AA99" s="10"/>
      <c r="AB99" s="10"/>
      <c r="AC99" s="10"/>
      <c r="AD99" s="10"/>
      <c r="AE99" s="10"/>
    </row>
    <row r="100" hidden="1" s="10" customFormat="1" ht="19.92" customHeight="1">
      <c r="A100" s="10"/>
      <c r="B100" s="184"/>
      <c r="C100" s="185"/>
      <c r="D100" s="186" t="s">
        <v>227</v>
      </c>
      <c r="E100" s="187"/>
      <c r="F100" s="187"/>
      <c r="G100" s="187"/>
      <c r="H100" s="187"/>
      <c r="I100" s="187"/>
      <c r="J100" s="188">
        <f>J173</f>
        <v>0</v>
      </c>
      <c r="K100" s="185"/>
      <c r="L100" s="189"/>
      <c r="S100" s="10"/>
      <c r="T100" s="10"/>
      <c r="U100" s="10"/>
      <c r="V100" s="10"/>
      <c r="W100" s="10"/>
      <c r="X100" s="10"/>
      <c r="Y100" s="10"/>
      <c r="Z100" s="10"/>
      <c r="AA100" s="10"/>
      <c r="AB100" s="10"/>
      <c r="AC100" s="10"/>
      <c r="AD100" s="10"/>
      <c r="AE100" s="10"/>
    </row>
    <row r="101" hidden="1" s="10" customFormat="1" ht="19.92" customHeight="1">
      <c r="A101" s="10"/>
      <c r="B101" s="184"/>
      <c r="C101" s="185"/>
      <c r="D101" s="186" t="s">
        <v>228</v>
      </c>
      <c r="E101" s="187"/>
      <c r="F101" s="187"/>
      <c r="G101" s="187"/>
      <c r="H101" s="187"/>
      <c r="I101" s="187"/>
      <c r="J101" s="188">
        <f>J178</f>
        <v>0</v>
      </c>
      <c r="K101" s="185"/>
      <c r="L101" s="189"/>
      <c r="S101" s="10"/>
      <c r="T101" s="10"/>
      <c r="U101" s="10"/>
      <c r="V101" s="10"/>
      <c r="W101" s="10"/>
      <c r="X101" s="10"/>
      <c r="Y101" s="10"/>
      <c r="Z101" s="10"/>
      <c r="AA101" s="10"/>
      <c r="AB101" s="10"/>
      <c r="AC101" s="10"/>
      <c r="AD101" s="10"/>
      <c r="AE101" s="10"/>
    </row>
    <row r="102" hidden="1" s="2" customFormat="1" ht="21.84" customHeight="1">
      <c r="A102" s="37"/>
      <c r="B102" s="38"/>
      <c r="C102" s="39"/>
      <c r="D102" s="39"/>
      <c r="E102" s="39"/>
      <c r="F102" s="39"/>
      <c r="G102" s="39"/>
      <c r="H102" s="39"/>
      <c r="I102" s="39"/>
      <c r="J102" s="39"/>
      <c r="K102" s="39"/>
      <c r="L102" s="62"/>
      <c r="S102" s="37"/>
      <c r="T102" s="37"/>
      <c r="U102" s="37"/>
      <c r="V102" s="37"/>
      <c r="W102" s="37"/>
      <c r="X102" s="37"/>
      <c r="Y102" s="37"/>
      <c r="Z102" s="37"/>
      <c r="AA102" s="37"/>
      <c r="AB102" s="37"/>
      <c r="AC102" s="37"/>
      <c r="AD102" s="37"/>
      <c r="AE102" s="37"/>
    </row>
    <row r="103" hidden="1" s="2" customFormat="1" ht="6.96" customHeight="1">
      <c r="A103" s="37"/>
      <c r="B103" s="65"/>
      <c r="C103" s="66"/>
      <c r="D103" s="66"/>
      <c r="E103" s="66"/>
      <c r="F103" s="66"/>
      <c r="G103" s="66"/>
      <c r="H103" s="66"/>
      <c r="I103" s="66"/>
      <c r="J103" s="66"/>
      <c r="K103" s="66"/>
      <c r="L103" s="62"/>
      <c r="S103" s="37"/>
      <c r="T103" s="37"/>
      <c r="U103" s="37"/>
      <c r="V103" s="37"/>
      <c r="W103" s="37"/>
      <c r="X103" s="37"/>
      <c r="Y103" s="37"/>
      <c r="Z103" s="37"/>
      <c r="AA103" s="37"/>
      <c r="AB103" s="37"/>
      <c r="AC103" s="37"/>
      <c r="AD103" s="37"/>
      <c r="AE103" s="37"/>
    </row>
    <row r="104" hidden="1"/>
    <row r="105" hidden="1"/>
    <row r="106" hidden="1"/>
    <row r="107" s="2" customFormat="1" ht="6.96" customHeight="1">
      <c r="A107" s="37"/>
      <c r="B107" s="67"/>
      <c r="C107" s="68"/>
      <c r="D107" s="68"/>
      <c r="E107" s="68"/>
      <c r="F107" s="68"/>
      <c r="G107" s="68"/>
      <c r="H107" s="68"/>
      <c r="I107" s="68"/>
      <c r="J107" s="68"/>
      <c r="K107" s="68"/>
      <c r="L107" s="62"/>
      <c r="S107" s="37"/>
      <c r="T107" s="37"/>
      <c r="U107" s="37"/>
      <c r="V107" s="37"/>
      <c r="W107" s="37"/>
      <c r="X107" s="37"/>
      <c r="Y107" s="37"/>
      <c r="Z107" s="37"/>
      <c r="AA107" s="37"/>
      <c r="AB107" s="37"/>
      <c r="AC107" s="37"/>
      <c r="AD107" s="37"/>
      <c r="AE107" s="37"/>
    </row>
    <row r="108" s="2" customFormat="1" ht="24.96" customHeight="1">
      <c r="A108" s="37"/>
      <c r="B108" s="38"/>
      <c r="C108" s="22" t="s">
        <v>104</v>
      </c>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12" customHeight="1">
      <c r="A110" s="37"/>
      <c r="B110" s="38"/>
      <c r="C110" s="31" t="s">
        <v>16</v>
      </c>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26.25" customHeight="1">
      <c r="A111" s="37"/>
      <c r="B111" s="38"/>
      <c r="C111" s="39"/>
      <c r="D111" s="39"/>
      <c r="E111" s="173" t="str">
        <f>E7</f>
        <v>Nový pavilon péče o matku a dítě včetně hemodializačního střediska a nadzemního spojovacího koridoru</v>
      </c>
      <c r="F111" s="31"/>
      <c r="G111" s="31"/>
      <c r="H111" s="31"/>
      <c r="I111" s="39"/>
      <c r="J111" s="39"/>
      <c r="K111" s="39"/>
      <c r="L111" s="62"/>
      <c r="S111" s="37"/>
      <c r="T111" s="37"/>
      <c r="U111" s="37"/>
      <c r="V111" s="37"/>
      <c r="W111" s="37"/>
      <c r="X111" s="37"/>
      <c r="Y111" s="37"/>
      <c r="Z111" s="37"/>
      <c r="AA111" s="37"/>
      <c r="AB111" s="37"/>
      <c r="AC111" s="37"/>
      <c r="AD111" s="37"/>
      <c r="AE111" s="37"/>
    </row>
    <row r="112" s="2" customFormat="1" ht="12" customHeight="1">
      <c r="A112" s="37"/>
      <c r="B112" s="38"/>
      <c r="C112" s="31" t="s">
        <v>92</v>
      </c>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E9</f>
        <v>OVN - Ostatní a vedlejší náklady</v>
      </c>
      <c r="F113" s="39"/>
      <c r="G113" s="39"/>
      <c r="H113" s="39"/>
      <c r="I113" s="39"/>
      <c r="J113" s="39"/>
      <c r="K113" s="39"/>
      <c r="L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20</v>
      </c>
      <c r="D115" s="39"/>
      <c r="E115" s="39"/>
      <c r="F115" s="26" t="str">
        <f>F12</f>
        <v>Dečín</v>
      </c>
      <c r="G115" s="39"/>
      <c r="H115" s="39"/>
      <c r="I115" s="31" t="s">
        <v>22</v>
      </c>
      <c r="J115" s="78" t="str">
        <f>IF(J12="","",J12)</f>
        <v>14. 9. 2020</v>
      </c>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39"/>
      <c r="J116" s="39"/>
      <c r="K116" s="39"/>
      <c r="L116" s="62"/>
      <c r="S116" s="37"/>
      <c r="T116" s="37"/>
      <c r="U116" s="37"/>
      <c r="V116" s="37"/>
      <c r="W116" s="37"/>
      <c r="X116" s="37"/>
      <c r="Y116" s="37"/>
      <c r="Z116" s="37"/>
      <c r="AA116" s="37"/>
      <c r="AB116" s="37"/>
      <c r="AC116" s="37"/>
      <c r="AD116" s="37"/>
      <c r="AE116" s="37"/>
    </row>
    <row r="117" s="2" customFormat="1" ht="40.05" customHeight="1">
      <c r="A117" s="37"/>
      <c r="B117" s="38"/>
      <c r="C117" s="31" t="s">
        <v>24</v>
      </c>
      <c r="D117" s="39"/>
      <c r="E117" s="39"/>
      <c r="F117" s="26" t="str">
        <f>E15</f>
        <v>Krajská zdravotní a.s., Ústí nad Labem</v>
      </c>
      <c r="G117" s="39"/>
      <c r="H117" s="39"/>
      <c r="I117" s="31" t="s">
        <v>30</v>
      </c>
      <c r="J117" s="35" t="str">
        <f>E21</f>
        <v>PENTA PROJEKT s.r.o., Mrštíkova 12, Jihlava</v>
      </c>
      <c r="K117" s="39"/>
      <c r="L117" s="62"/>
      <c r="S117" s="37"/>
      <c r="T117" s="37"/>
      <c r="U117" s="37"/>
      <c r="V117" s="37"/>
      <c r="W117" s="37"/>
      <c r="X117" s="37"/>
      <c r="Y117" s="37"/>
      <c r="Z117" s="37"/>
      <c r="AA117" s="37"/>
      <c r="AB117" s="37"/>
      <c r="AC117" s="37"/>
      <c r="AD117" s="37"/>
      <c r="AE117" s="37"/>
    </row>
    <row r="118" s="2" customFormat="1" ht="15.15" customHeight="1">
      <c r="A118" s="37"/>
      <c r="B118" s="38"/>
      <c r="C118" s="31" t="s">
        <v>28</v>
      </c>
      <c r="D118" s="39"/>
      <c r="E118" s="39"/>
      <c r="F118" s="26" t="str">
        <f>IF(E18="","",E18)</f>
        <v>Vyplň údaj</v>
      </c>
      <c r="G118" s="39"/>
      <c r="H118" s="39"/>
      <c r="I118" s="31" t="s">
        <v>33</v>
      </c>
      <c r="J118" s="35" t="str">
        <f>E24</f>
        <v>Ing. Avuk</v>
      </c>
      <c r="K118" s="39"/>
      <c r="L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11" customFormat="1" ht="29.28" customHeight="1">
      <c r="A120" s="190"/>
      <c r="B120" s="191"/>
      <c r="C120" s="192" t="s">
        <v>105</v>
      </c>
      <c r="D120" s="193" t="s">
        <v>61</v>
      </c>
      <c r="E120" s="193" t="s">
        <v>57</v>
      </c>
      <c r="F120" s="193" t="s">
        <v>58</v>
      </c>
      <c r="G120" s="193" t="s">
        <v>106</v>
      </c>
      <c r="H120" s="193" t="s">
        <v>107</v>
      </c>
      <c r="I120" s="193" t="s">
        <v>108</v>
      </c>
      <c r="J120" s="193" t="s">
        <v>97</v>
      </c>
      <c r="K120" s="194" t="s">
        <v>109</v>
      </c>
      <c r="L120" s="195"/>
      <c r="M120" s="99" t="s">
        <v>1</v>
      </c>
      <c r="N120" s="100" t="s">
        <v>40</v>
      </c>
      <c r="O120" s="100" t="s">
        <v>110</v>
      </c>
      <c r="P120" s="100" t="s">
        <v>111</v>
      </c>
      <c r="Q120" s="100" t="s">
        <v>112</v>
      </c>
      <c r="R120" s="100" t="s">
        <v>113</v>
      </c>
      <c r="S120" s="100" t="s">
        <v>114</v>
      </c>
      <c r="T120" s="101" t="s">
        <v>115</v>
      </c>
      <c r="U120" s="190"/>
      <c r="V120" s="190"/>
      <c r="W120" s="190"/>
      <c r="X120" s="190"/>
      <c r="Y120" s="190"/>
      <c r="Z120" s="190"/>
      <c r="AA120" s="190"/>
      <c r="AB120" s="190"/>
      <c r="AC120" s="190"/>
      <c r="AD120" s="190"/>
      <c r="AE120" s="190"/>
    </row>
    <row r="121" s="2" customFormat="1" ht="22.8" customHeight="1">
      <c r="A121" s="37"/>
      <c r="B121" s="38"/>
      <c r="C121" s="106" t="s">
        <v>116</v>
      </c>
      <c r="D121" s="39"/>
      <c r="E121" s="39"/>
      <c r="F121" s="39"/>
      <c r="G121" s="39"/>
      <c r="H121" s="39"/>
      <c r="I121" s="39"/>
      <c r="J121" s="196">
        <f>BK121</f>
        <v>0</v>
      </c>
      <c r="K121" s="39"/>
      <c r="L121" s="43"/>
      <c r="M121" s="102"/>
      <c r="N121" s="197"/>
      <c r="O121" s="103"/>
      <c r="P121" s="198">
        <f>P122</f>
        <v>0</v>
      </c>
      <c r="Q121" s="103"/>
      <c r="R121" s="198">
        <f>R122</f>
        <v>0</v>
      </c>
      <c r="S121" s="103"/>
      <c r="T121" s="199">
        <f>T122</f>
        <v>0</v>
      </c>
      <c r="U121" s="37"/>
      <c r="V121" s="37"/>
      <c r="W121" s="37"/>
      <c r="X121" s="37"/>
      <c r="Y121" s="37"/>
      <c r="Z121" s="37"/>
      <c r="AA121" s="37"/>
      <c r="AB121" s="37"/>
      <c r="AC121" s="37"/>
      <c r="AD121" s="37"/>
      <c r="AE121" s="37"/>
      <c r="AT121" s="16" t="s">
        <v>75</v>
      </c>
      <c r="AU121" s="16" t="s">
        <v>99</v>
      </c>
      <c r="BK121" s="200">
        <f>BK122</f>
        <v>0</v>
      </c>
    </row>
    <row r="122" s="12" customFormat="1" ht="25.92" customHeight="1">
      <c r="A122" s="12"/>
      <c r="B122" s="201"/>
      <c r="C122" s="202"/>
      <c r="D122" s="203" t="s">
        <v>75</v>
      </c>
      <c r="E122" s="204" t="s">
        <v>229</v>
      </c>
      <c r="F122" s="204" t="s">
        <v>230</v>
      </c>
      <c r="G122" s="202"/>
      <c r="H122" s="202"/>
      <c r="I122" s="205"/>
      <c r="J122" s="206">
        <f>BK122</f>
        <v>0</v>
      </c>
      <c r="K122" s="202"/>
      <c r="L122" s="207"/>
      <c r="M122" s="208"/>
      <c r="N122" s="209"/>
      <c r="O122" s="209"/>
      <c r="P122" s="210">
        <f>P123+P133+P173+P178</f>
        <v>0</v>
      </c>
      <c r="Q122" s="209"/>
      <c r="R122" s="210">
        <f>R123+R133+R173+R178</f>
        <v>0</v>
      </c>
      <c r="S122" s="209"/>
      <c r="T122" s="211">
        <f>T123+T133+T173+T178</f>
        <v>0</v>
      </c>
      <c r="U122" s="12"/>
      <c r="V122" s="12"/>
      <c r="W122" s="12"/>
      <c r="X122" s="12"/>
      <c r="Y122" s="12"/>
      <c r="Z122" s="12"/>
      <c r="AA122" s="12"/>
      <c r="AB122" s="12"/>
      <c r="AC122" s="12"/>
      <c r="AD122" s="12"/>
      <c r="AE122" s="12"/>
      <c r="AR122" s="212" t="s">
        <v>139</v>
      </c>
      <c r="AT122" s="213" t="s">
        <v>75</v>
      </c>
      <c r="AU122" s="213" t="s">
        <v>76</v>
      </c>
      <c r="AY122" s="212" t="s">
        <v>119</v>
      </c>
      <c r="BK122" s="214">
        <f>BK123+BK133+BK173+BK178</f>
        <v>0</v>
      </c>
    </row>
    <row r="123" s="12" customFormat="1" ht="22.8" customHeight="1">
      <c r="A123" s="12"/>
      <c r="B123" s="201"/>
      <c r="C123" s="202"/>
      <c r="D123" s="203" t="s">
        <v>75</v>
      </c>
      <c r="E123" s="215" t="s">
        <v>231</v>
      </c>
      <c r="F123" s="215" t="s">
        <v>232</v>
      </c>
      <c r="G123" s="202"/>
      <c r="H123" s="202"/>
      <c r="I123" s="205"/>
      <c r="J123" s="216">
        <f>BK123</f>
        <v>0</v>
      </c>
      <c r="K123" s="202"/>
      <c r="L123" s="207"/>
      <c r="M123" s="208"/>
      <c r="N123" s="209"/>
      <c r="O123" s="209"/>
      <c r="P123" s="210">
        <f>SUM(P124:P132)</f>
        <v>0</v>
      </c>
      <c r="Q123" s="209"/>
      <c r="R123" s="210">
        <f>SUM(R124:R132)</f>
        <v>0</v>
      </c>
      <c r="S123" s="209"/>
      <c r="T123" s="211">
        <f>SUM(T124:T132)</f>
        <v>0</v>
      </c>
      <c r="U123" s="12"/>
      <c r="V123" s="12"/>
      <c r="W123" s="12"/>
      <c r="X123" s="12"/>
      <c r="Y123" s="12"/>
      <c r="Z123" s="12"/>
      <c r="AA123" s="12"/>
      <c r="AB123" s="12"/>
      <c r="AC123" s="12"/>
      <c r="AD123" s="12"/>
      <c r="AE123" s="12"/>
      <c r="AR123" s="212" t="s">
        <v>139</v>
      </c>
      <c r="AT123" s="213" t="s">
        <v>75</v>
      </c>
      <c r="AU123" s="213" t="s">
        <v>84</v>
      </c>
      <c r="AY123" s="212" t="s">
        <v>119</v>
      </c>
      <c r="BK123" s="214">
        <f>SUM(BK124:BK132)</f>
        <v>0</v>
      </c>
    </row>
    <row r="124" s="2" customFormat="1" ht="16.5" customHeight="1">
      <c r="A124" s="37"/>
      <c r="B124" s="38"/>
      <c r="C124" s="217" t="s">
        <v>84</v>
      </c>
      <c r="D124" s="217" t="s">
        <v>121</v>
      </c>
      <c r="E124" s="218" t="s">
        <v>233</v>
      </c>
      <c r="F124" s="219" t="s">
        <v>234</v>
      </c>
      <c r="G124" s="220" t="s">
        <v>235</v>
      </c>
      <c r="H124" s="221">
        <v>1</v>
      </c>
      <c r="I124" s="222"/>
      <c r="J124" s="223">
        <f>ROUND(I124*H124,2)</f>
        <v>0</v>
      </c>
      <c r="K124" s="219" t="s">
        <v>125</v>
      </c>
      <c r="L124" s="43"/>
      <c r="M124" s="224" t="s">
        <v>1</v>
      </c>
      <c r="N124" s="225" t="s">
        <v>41</v>
      </c>
      <c r="O124" s="90"/>
      <c r="P124" s="226">
        <f>O124*H124</f>
        <v>0</v>
      </c>
      <c r="Q124" s="226">
        <v>0</v>
      </c>
      <c r="R124" s="226">
        <f>Q124*H124</f>
        <v>0</v>
      </c>
      <c r="S124" s="226">
        <v>0</v>
      </c>
      <c r="T124" s="227">
        <f>S124*H124</f>
        <v>0</v>
      </c>
      <c r="U124" s="37"/>
      <c r="V124" s="37"/>
      <c r="W124" s="37"/>
      <c r="X124" s="37"/>
      <c r="Y124" s="37"/>
      <c r="Z124" s="37"/>
      <c r="AA124" s="37"/>
      <c r="AB124" s="37"/>
      <c r="AC124" s="37"/>
      <c r="AD124" s="37"/>
      <c r="AE124" s="37"/>
      <c r="AR124" s="228" t="s">
        <v>236</v>
      </c>
      <c r="AT124" s="228" t="s">
        <v>121</v>
      </c>
      <c r="AU124" s="228" t="s">
        <v>86</v>
      </c>
      <c r="AY124" s="16" t="s">
        <v>119</v>
      </c>
      <c r="BE124" s="229">
        <f>IF(N124="základní",J124,0)</f>
        <v>0</v>
      </c>
      <c r="BF124" s="229">
        <f>IF(N124="snížená",J124,0)</f>
        <v>0</v>
      </c>
      <c r="BG124" s="229">
        <f>IF(N124="zákl. přenesená",J124,0)</f>
        <v>0</v>
      </c>
      <c r="BH124" s="229">
        <f>IF(N124="sníž. přenesená",J124,0)</f>
        <v>0</v>
      </c>
      <c r="BI124" s="229">
        <f>IF(N124="nulová",J124,0)</f>
        <v>0</v>
      </c>
      <c r="BJ124" s="16" t="s">
        <v>84</v>
      </c>
      <c r="BK124" s="229">
        <f>ROUND(I124*H124,2)</f>
        <v>0</v>
      </c>
      <c r="BL124" s="16" t="s">
        <v>236</v>
      </c>
      <c r="BM124" s="228" t="s">
        <v>237</v>
      </c>
    </row>
    <row r="125" s="14" customFormat="1">
      <c r="A125" s="14"/>
      <c r="B125" s="246"/>
      <c r="C125" s="247"/>
      <c r="D125" s="232" t="s">
        <v>128</v>
      </c>
      <c r="E125" s="248" t="s">
        <v>1</v>
      </c>
      <c r="F125" s="249" t="s">
        <v>238</v>
      </c>
      <c r="G125" s="247"/>
      <c r="H125" s="248" t="s">
        <v>1</v>
      </c>
      <c r="I125" s="250"/>
      <c r="J125" s="247"/>
      <c r="K125" s="247"/>
      <c r="L125" s="251"/>
      <c r="M125" s="252"/>
      <c r="N125" s="253"/>
      <c r="O125" s="253"/>
      <c r="P125" s="253"/>
      <c r="Q125" s="253"/>
      <c r="R125" s="253"/>
      <c r="S125" s="253"/>
      <c r="T125" s="254"/>
      <c r="U125" s="14"/>
      <c r="V125" s="14"/>
      <c r="W125" s="14"/>
      <c r="X125" s="14"/>
      <c r="Y125" s="14"/>
      <c r="Z125" s="14"/>
      <c r="AA125" s="14"/>
      <c r="AB125" s="14"/>
      <c r="AC125" s="14"/>
      <c r="AD125" s="14"/>
      <c r="AE125" s="14"/>
      <c r="AT125" s="255" t="s">
        <v>128</v>
      </c>
      <c r="AU125" s="255" t="s">
        <v>86</v>
      </c>
      <c r="AV125" s="14" t="s">
        <v>84</v>
      </c>
      <c r="AW125" s="14" t="s">
        <v>32</v>
      </c>
      <c r="AX125" s="14" t="s">
        <v>76</v>
      </c>
      <c r="AY125" s="255" t="s">
        <v>119</v>
      </c>
    </row>
    <row r="126" s="14" customFormat="1">
      <c r="A126" s="14"/>
      <c r="B126" s="246"/>
      <c r="C126" s="247"/>
      <c r="D126" s="232" t="s">
        <v>128</v>
      </c>
      <c r="E126" s="248" t="s">
        <v>1</v>
      </c>
      <c r="F126" s="249" t="s">
        <v>239</v>
      </c>
      <c r="G126" s="247"/>
      <c r="H126" s="248" t="s">
        <v>1</v>
      </c>
      <c r="I126" s="250"/>
      <c r="J126" s="247"/>
      <c r="K126" s="247"/>
      <c r="L126" s="251"/>
      <c r="M126" s="252"/>
      <c r="N126" s="253"/>
      <c r="O126" s="253"/>
      <c r="P126" s="253"/>
      <c r="Q126" s="253"/>
      <c r="R126" s="253"/>
      <c r="S126" s="253"/>
      <c r="T126" s="254"/>
      <c r="U126" s="14"/>
      <c r="V126" s="14"/>
      <c r="W126" s="14"/>
      <c r="X126" s="14"/>
      <c r="Y126" s="14"/>
      <c r="Z126" s="14"/>
      <c r="AA126" s="14"/>
      <c r="AB126" s="14"/>
      <c r="AC126" s="14"/>
      <c r="AD126" s="14"/>
      <c r="AE126" s="14"/>
      <c r="AT126" s="255" t="s">
        <v>128</v>
      </c>
      <c r="AU126" s="255" t="s">
        <v>86</v>
      </c>
      <c r="AV126" s="14" t="s">
        <v>84</v>
      </c>
      <c r="AW126" s="14" t="s">
        <v>32</v>
      </c>
      <c r="AX126" s="14" t="s">
        <v>76</v>
      </c>
      <c r="AY126" s="255" t="s">
        <v>119</v>
      </c>
    </row>
    <row r="127" s="14" customFormat="1">
      <c r="A127" s="14"/>
      <c r="B127" s="246"/>
      <c r="C127" s="247"/>
      <c r="D127" s="232" t="s">
        <v>128</v>
      </c>
      <c r="E127" s="248" t="s">
        <v>1</v>
      </c>
      <c r="F127" s="249" t="s">
        <v>240</v>
      </c>
      <c r="G127" s="247"/>
      <c r="H127" s="248" t="s">
        <v>1</v>
      </c>
      <c r="I127" s="250"/>
      <c r="J127" s="247"/>
      <c r="K127" s="247"/>
      <c r="L127" s="251"/>
      <c r="M127" s="252"/>
      <c r="N127" s="253"/>
      <c r="O127" s="253"/>
      <c r="P127" s="253"/>
      <c r="Q127" s="253"/>
      <c r="R127" s="253"/>
      <c r="S127" s="253"/>
      <c r="T127" s="254"/>
      <c r="U127" s="14"/>
      <c r="V127" s="14"/>
      <c r="W127" s="14"/>
      <c r="X127" s="14"/>
      <c r="Y127" s="14"/>
      <c r="Z127" s="14"/>
      <c r="AA127" s="14"/>
      <c r="AB127" s="14"/>
      <c r="AC127" s="14"/>
      <c r="AD127" s="14"/>
      <c r="AE127" s="14"/>
      <c r="AT127" s="255" t="s">
        <v>128</v>
      </c>
      <c r="AU127" s="255" t="s">
        <v>86</v>
      </c>
      <c r="AV127" s="14" t="s">
        <v>84</v>
      </c>
      <c r="AW127" s="14" t="s">
        <v>32</v>
      </c>
      <c r="AX127" s="14" t="s">
        <v>76</v>
      </c>
      <c r="AY127" s="255" t="s">
        <v>119</v>
      </c>
    </row>
    <row r="128" s="13" customFormat="1">
      <c r="A128" s="13"/>
      <c r="B128" s="230"/>
      <c r="C128" s="231"/>
      <c r="D128" s="232" t="s">
        <v>128</v>
      </c>
      <c r="E128" s="233" t="s">
        <v>1</v>
      </c>
      <c r="F128" s="234" t="s">
        <v>84</v>
      </c>
      <c r="G128" s="231"/>
      <c r="H128" s="235">
        <v>1</v>
      </c>
      <c r="I128" s="236"/>
      <c r="J128" s="231"/>
      <c r="K128" s="231"/>
      <c r="L128" s="237"/>
      <c r="M128" s="238"/>
      <c r="N128" s="239"/>
      <c r="O128" s="239"/>
      <c r="P128" s="239"/>
      <c r="Q128" s="239"/>
      <c r="R128" s="239"/>
      <c r="S128" s="239"/>
      <c r="T128" s="240"/>
      <c r="U128" s="13"/>
      <c r="V128" s="13"/>
      <c r="W128" s="13"/>
      <c r="X128" s="13"/>
      <c r="Y128" s="13"/>
      <c r="Z128" s="13"/>
      <c r="AA128" s="13"/>
      <c r="AB128" s="13"/>
      <c r="AC128" s="13"/>
      <c r="AD128" s="13"/>
      <c r="AE128" s="13"/>
      <c r="AT128" s="241" t="s">
        <v>128</v>
      </c>
      <c r="AU128" s="241" t="s">
        <v>86</v>
      </c>
      <c r="AV128" s="13" t="s">
        <v>86</v>
      </c>
      <c r="AW128" s="13" t="s">
        <v>32</v>
      </c>
      <c r="AX128" s="13" t="s">
        <v>76</v>
      </c>
      <c r="AY128" s="241" t="s">
        <v>119</v>
      </c>
    </row>
    <row r="129" s="2" customFormat="1" ht="16.5" customHeight="1">
      <c r="A129" s="37"/>
      <c r="B129" s="38"/>
      <c r="C129" s="217" t="s">
        <v>86</v>
      </c>
      <c r="D129" s="217" t="s">
        <v>121</v>
      </c>
      <c r="E129" s="218" t="s">
        <v>241</v>
      </c>
      <c r="F129" s="219" t="s">
        <v>242</v>
      </c>
      <c r="G129" s="220" t="s">
        <v>235</v>
      </c>
      <c r="H129" s="221">
        <v>1</v>
      </c>
      <c r="I129" s="222"/>
      <c r="J129" s="223">
        <f>ROUND(I129*H129,2)</f>
        <v>0</v>
      </c>
      <c r="K129" s="219" t="s">
        <v>125</v>
      </c>
      <c r="L129" s="43"/>
      <c r="M129" s="224" t="s">
        <v>1</v>
      </c>
      <c r="N129" s="225" t="s">
        <v>41</v>
      </c>
      <c r="O129" s="90"/>
      <c r="P129" s="226">
        <f>O129*H129</f>
        <v>0</v>
      </c>
      <c r="Q129" s="226">
        <v>0</v>
      </c>
      <c r="R129" s="226">
        <f>Q129*H129</f>
        <v>0</v>
      </c>
      <c r="S129" s="226">
        <v>0</v>
      </c>
      <c r="T129" s="227">
        <f>S129*H129</f>
        <v>0</v>
      </c>
      <c r="U129" s="37"/>
      <c r="V129" s="37"/>
      <c r="W129" s="37"/>
      <c r="X129" s="37"/>
      <c r="Y129" s="37"/>
      <c r="Z129" s="37"/>
      <c r="AA129" s="37"/>
      <c r="AB129" s="37"/>
      <c r="AC129" s="37"/>
      <c r="AD129" s="37"/>
      <c r="AE129" s="37"/>
      <c r="AR129" s="228" t="s">
        <v>236</v>
      </c>
      <c r="AT129" s="228" t="s">
        <v>121</v>
      </c>
      <c r="AU129" s="228" t="s">
        <v>86</v>
      </c>
      <c r="AY129" s="16" t="s">
        <v>119</v>
      </c>
      <c r="BE129" s="229">
        <f>IF(N129="základní",J129,0)</f>
        <v>0</v>
      </c>
      <c r="BF129" s="229">
        <f>IF(N129="snížená",J129,0)</f>
        <v>0</v>
      </c>
      <c r="BG129" s="229">
        <f>IF(N129="zákl. přenesená",J129,0)</f>
        <v>0</v>
      </c>
      <c r="BH129" s="229">
        <f>IF(N129="sníž. přenesená",J129,0)</f>
        <v>0</v>
      </c>
      <c r="BI129" s="229">
        <f>IF(N129="nulová",J129,0)</f>
        <v>0</v>
      </c>
      <c r="BJ129" s="16" t="s">
        <v>84</v>
      </c>
      <c r="BK129" s="229">
        <f>ROUND(I129*H129,2)</f>
        <v>0</v>
      </c>
      <c r="BL129" s="16" t="s">
        <v>236</v>
      </c>
      <c r="BM129" s="228" t="s">
        <v>243</v>
      </c>
    </row>
    <row r="130" s="14" customFormat="1">
      <c r="A130" s="14"/>
      <c r="B130" s="246"/>
      <c r="C130" s="247"/>
      <c r="D130" s="232" t="s">
        <v>128</v>
      </c>
      <c r="E130" s="248" t="s">
        <v>1</v>
      </c>
      <c r="F130" s="249" t="s">
        <v>244</v>
      </c>
      <c r="G130" s="247"/>
      <c r="H130" s="248" t="s">
        <v>1</v>
      </c>
      <c r="I130" s="250"/>
      <c r="J130" s="247"/>
      <c r="K130" s="247"/>
      <c r="L130" s="251"/>
      <c r="M130" s="252"/>
      <c r="N130" s="253"/>
      <c r="O130" s="253"/>
      <c r="P130" s="253"/>
      <c r="Q130" s="253"/>
      <c r="R130" s="253"/>
      <c r="S130" s="253"/>
      <c r="T130" s="254"/>
      <c r="U130" s="14"/>
      <c r="V130" s="14"/>
      <c r="W130" s="14"/>
      <c r="X130" s="14"/>
      <c r="Y130" s="14"/>
      <c r="Z130" s="14"/>
      <c r="AA130" s="14"/>
      <c r="AB130" s="14"/>
      <c r="AC130" s="14"/>
      <c r="AD130" s="14"/>
      <c r="AE130" s="14"/>
      <c r="AT130" s="255" t="s">
        <v>128</v>
      </c>
      <c r="AU130" s="255" t="s">
        <v>86</v>
      </c>
      <c r="AV130" s="14" t="s">
        <v>84</v>
      </c>
      <c r="AW130" s="14" t="s">
        <v>32</v>
      </c>
      <c r="AX130" s="14" t="s">
        <v>76</v>
      </c>
      <c r="AY130" s="255" t="s">
        <v>119</v>
      </c>
    </row>
    <row r="131" s="14" customFormat="1">
      <c r="A131" s="14"/>
      <c r="B131" s="246"/>
      <c r="C131" s="247"/>
      <c r="D131" s="232" t="s">
        <v>128</v>
      </c>
      <c r="E131" s="248" t="s">
        <v>1</v>
      </c>
      <c r="F131" s="249" t="s">
        <v>245</v>
      </c>
      <c r="G131" s="247"/>
      <c r="H131" s="248" t="s">
        <v>1</v>
      </c>
      <c r="I131" s="250"/>
      <c r="J131" s="247"/>
      <c r="K131" s="247"/>
      <c r="L131" s="251"/>
      <c r="M131" s="252"/>
      <c r="N131" s="253"/>
      <c r="O131" s="253"/>
      <c r="P131" s="253"/>
      <c r="Q131" s="253"/>
      <c r="R131" s="253"/>
      <c r="S131" s="253"/>
      <c r="T131" s="254"/>
      <c r="U131" s="14"/>
      <c r="V131" s="14"/>
      <c r="W131" s="14"/>
      <c r="X131" s="14"/>
      <c r="Y131" s="14"/>
      <c r="Z131" s="14"/>
      <c r="AA131" s="14"/>
      <c r="AB131" s="14"/>
      <c r="AC131" s="14"/>
      <c r="AD131" s="14"/>
      <c r="AE131" s="14"/>
      <c r="AT131" s="255" t="s">
        <v>128</v>
      </c>
      <c r="AU131" s="255" t="s">
        <v>86</v>
      </c>
      <c r="AV131" s="14" t="s">
        <v>84</v>
      </c>
      <c r="AW131" s="14" t="s">
        <v>32</v>
      </c>
      <c r="AX131" s="14" t="s">
        <v>76</v>
      </c>
      <c r="AY131" s="255" t="s">
        <v>119</v>
      </c>
    </row>
    <row r="132" s="13" customFormat="1">
      <c r="A132" s="13"/>
      <c r="B132" s="230"/>
      <c r="C132" s="231"/>
      <c r="D132" s="232" t="s">
        <v>128</v>
      </c>
      <c r="E132" s="233" t="s">
        <v>1</v>
      </c>
      <c r="F132" s="234" t="s">
        <v>84</v>
      </c>
      <c r="G132" s="231"/>
      <c r="H132" s="235">
        <v>1</v>
      </c>
      <c r="I132" s="236"/>
      <c r="J132" s="231"/>
      <c r="K132" s="231"/>
      <c r="L132" s="237"/>
      <c r="M132" s="238"/>
      <c r="N132" s="239"/>
      <c r="O132" s="239"/>
      <c r="P132" s="239"/>
      <c r="Q132" s="239"/>
      <c r="R132" s="239"/>
      <c r="S132" s="239"/>
      <c r="T132" s="240"/>
      <c r="U132" s="13"/>
      <c r="V132" s="13"/>
      <c r="W132" s="13"/>
      <c r="X132" s="13"/>
      <c r="Y132" s="13"/>
      <c r="Z132" s="13"/>
      <c r="AA132" s="13"/>
      <c r="AB132" s="13"/>
      <c r="AC132" s="13"/>
      <c r="AD132" s="13"/>
      <c r="AE132" s="13"/>
      <c r="AT132" s="241" t="s">
        <v>128</v>
      </c>
      <c r="AU132" s="241" t="s">
        <v>86</v>
      </c>
      <c r="AV132" s="13" t="s">
        <v>86</v>
      </c>
      <c r="AW132" s="13" t="s">
        <v>32</v>
      </c>
      <c r="AX132" s="13" t="s">
        <v>76</v>
      </c>
      <c r="AY132" s="241" t="s">
        <v>119</v>
      </c>
    </row>
    <row r="133" s="12" customFormat="1" ht="22.8" customHeight="1">
      <c r="A133" s="12"/>
      <c r="B133" s="201"/>
      <c r="C133" s="202"/>
      <c r="D133" s="203" t="s">
        <v>75</v>
      </c>
      <c r="E133" s="215" t="s">
        <v>246</v>
      </c>
      <c r="F133" s="215" t="s">
        <v>247</v>
      </c>
      <c r="G133" s="202"/>
      <c r="H133" s="202"/>
      <c r="I133" s="205"/>
      <c r="J133" s="216">
        <f>BK133</f>
        <v>0</v>
      </c>
      <c r="K133" s="202"/>
      <c r="L133" s="207"/>
      <c r="M133" s="208"/>
      <c r="N133" s="209"/>
      <c r="O133" s="209"/>
      <c r="P133" s="210">
        <f>SUM(P134:P172)</f>
        <v>0</v>
      </c>
      <c r="Q133" s="209"/>
      <c r="R133" s="210">
        <f>SUM(R134:R172)</f>
        <v>0</v>
      </c>
      <c r="S133" s="209"/>
      <c r="T133" s="211">
        <f>SUM(T134:T172)</f>
        <v>0</v>
      </c>
      <c r="U133" s="12"/>
      <c r="V133" s="12"/>
      <c r="W133" s="12"/>
      <c r="X133" s="12"/>
      <c r="Y133" s="12"/>
      <c r="Z133" s="12"/>
      <c r="AA133" s="12"/>
      <c r="AB133" s="12"/>
      <c r="AC133" s="12"/>
      <c r="AD133" s="12"/>
      <c r="AE133" s="12"/>
      <c r="AR133" s="212" t="s">
        <v>139</v>
      </c>
      <c r="AT133" s="213" t="s">
        <v>75</v>
      </c>
      <c r="AU133" s="213" t="s">
        <v>84</v>
      </c>
      <c r="AY133" s="212" t="s">
        <v>119</v>
      </c>
      <c r="BK133" s="214">
        <f>SUM(BK134:BK172)</f>
        <v>0</v>
      </c>
    </row>
    <row r="134" s="2" customFormat="1" ht="16.5" customHeight="1">
      <c r="A134" s="37"/>
      <c r="B134" s="38"/>
      <c r="C134" s="217" t="s">
        <v>132</v>
      </c>
      <c r="D134" s="217" t="s">
        <v>121</v>
      </c>
      <c r="E134" s="218" t="s">
        <v>248</v>
      </c>
      <c r="F134" s="219" t="s">
        <v>247</v>
      </c>
      <c r="G134" s="220" t="s">
        <v>235</v>
      </c>
      <c r="H134" s="221">
        <v>1</v>
      </c>
      <c r="I134" s="222"/>
      <c r="J134" s="223">
        <f>ROUND(I134*H134,2)</f>
        <v>0</v>
      </c>
      <c r="K134" s="219" t="s">
        <v>125</v>
      </c>
      <c r="L134" s="43"/>
      <c r="M134" s="224" t="s">
        <v>1</v>
      </c>
      <c r="N134" s="225" t="s">
        <v>41</v>
      </c>
      <c r="O134" s="90"/>
      <c r="P134" s="226">
        <f>O134*H134</f>
        <v>0</v>
      </c>
      <c r="Q134" s="226">
        <v>0</v>
      </c>
      <c r="R134" s="226">
        <f>Q134*H134</f>
        <v>0</v>
      </c>
      <c r="S134" s="226">
        <v>0</v>
      </c>
      <c r="T134" s="227">
        <f>S134*H134</f>
        <v>0</v>
      </c>
      <c r="U134" s="37"/>
      <c r="V134" s="37"/>
      <c r="W134" s="37"/>
      <c r="X134" s="37"/>
      <c r="Y134" s="37"/>
      <c r="Z134" s="37"/>
      <c r="AA134" s="37"/>
      <c r="AB134" s="37"/>
      <c r="AC134" s="37"/>
      <c r="AD134" s="37"/>
      <c r="AE134" s="37"/>
      <c r="AR134" s="228" t="s">
        <v>236</v>
      </c>
      <c r="AT134" s="228" t="s">
        <v>121</v>
      </c>
      <c r="AU134" s="228" t="s">
        <v>86</v>
      </c>
      <c r="AY134" s="16" t="s">
        <v>119</v>
      </c>
      <c r="BE134" s="229">
        <f>IF(N134="základní",J134,0)</f>
        <v>0</v>
      </c>
      <c r="BF134" s="229">
        <f>IF(N134="snížená",J134,0)</f>
        <v>0</v>
      </c>
      <c r="BG134" s="229">
        <f>IF(N134="zákl. přenesená",J134,0)</f>
        <v>0</v>
      </c>
      <c r="BH134" s="229">
        <f>IF(N134="sníž. přenesená",J134,0)</f>
        <v>0</v>
      </c>
      <c r="BI134" s="229">
        <f>IF(N134="nulová",J134,0)</f>
        <v>0</v>
      </c>
      <c r="BJ134" s="16" t="s">
        <v>84</v>
      </c>
      <c r="BK134" s="229">
        <f>ROUND(I134*H134,2)</f>
        <v>0</v>
      </c>
      <c r="BL134" s="16" t="s">
        <v>236</v>
      </c>
      <c r="BM134" s="228" t="s">
        <v>249</v>
      </c>
    </row>
    <row r="135" s="14" customFormat="1">
      <c r="A135" s="14"/>
      <c r="B135" s="246"/>
      <c r="C135" s="247"/>
      <c r="D135" s="232" t="s">
        <v>128</v>
      </c>
      <c r="E135" s="248" t="s">
        <v>1</v>
      </c>
      <c r="F135" s="249" t="s">
        <v>250</v>
      </c>
      <c r="G135" s="247"/>
      <c r="H135" s="248" t="s">
        <v>1</v>
      </c>
      <c r="I135" s="250"/>
      <c r="J135" s="247"/>
      <c r="K135" s="247"/>
      <c r="L135" s="251"/>
      <c r="M135" s="252"/>
      <c r="N135" s="253"/>
      <c r="O135" s="253"/>
      <c r="P135" s="253"/>
      <c r="Q135" s="253"/>
      <c r="R135" s="253"/>
      <c r="S135" s="253"/>
      <c r="T135" s="254"/>
      <c r="U135" s="14"/>
      <c r="V135" s="14"/>
      <c r="W135" s="14"/>
      <c r="X135" s="14"/>
      <c r="Y135" s="14"/>
      <c r="Z135" s="14"/>
      <c r="AA135" s="14"/>
      <c r="AB135" s="14"/>
      <c r="AC135" s="14"/>
      <c r="AD135" s="14"/>
      <c r="AE135" s="14"/>
      <c r="AT135" s="255" t="s">
        <v>128</v>
      </c>
      <c r="AU135" s="255" t="s">
        <v>86</v>
      </c>
      <c r="AV135" s="14" t="s">
        <v>84</v>
      </c>
      <c r="AW135" s="14" t="s">
        <v>32</v>
      </c>
      <c r="AX135" s="14" t="s">
        <v>76</v>
      </c>
      <c r="AY135" s="255" t="s">
        <v>119</v>
      </c>
    </row>
    <row r="136" s="14" customFormat="1">
      <c r="A136" s="14"/>
      <c r="B136" s="246"/>
      <c r="C136" s="247"/>
      <c r="D136" s="232" t="s">
        <v>128</v>
      </c>
      <c r="E136" s="248" t="s">
        <v>1</v>
      </c>
      <c r="F136" s="249" t="s">
        <v>251</v>
      </c>
      <c r="G136" s="247"/>
      <c r="H136" s="248" t="s">
        <v>1</v>
      </c>
      <c r="I136" s="250"/>
      <c r="J136" s="247"/>
      <c r="K136" s="247"/>
      <c r="L136" s="251"/>
      <c r="M136" s="252"/>
      <c r="N136" s="253"/>
      <c r="O136" s="253"/>
      <c r="P136" s="253"/>
      <c r="Q136" s="253"/>
      <c r="R136" s="253"/>
      <c r="S136" s="253"/>
      <c r="T136" s="254"/>
      <c r="U136" s="14"/>
      <c r="V136" s="14"/>
      <c r="W136" s="14"/>
      <c r="X136" s="14"/>
      <c r="Y136" s="14"/>
      <c r="Z136" s="14"/>
      <c r="AA136" s="14"/>
      <c r="AB136" s="14"/>
      <c r="AC136" s="14"/>
      <c r="AD136" s="14"/>
      <c r="AE136" s="14"/>
      <c r="AT136" s="255" t="s">
        <v>128</v>
      </c>
      <c r="AU136" s="255" t="s">
        <v>86</v>
      </c>
      <c r="AV136" s="14" t="s">
        <v>84</v>
      </c>
      <c r="AW136" s="14" t="s">
        <v>32</v>
      </c>
      <c r="AX136" s="14" t="s">
        <v>76</v>
      </c>
      <c r="AY136" s="255" t="s">
        <v>119</v>
      </c>
    </row>
    <row r="137" s="14" customFormat="1">
      <c r="A137" s="14"/>
      <c r="B137" s="246"/>
      <c r="C137" s="247"/>
      <c r="D137" s="232" t="s">
        <v>128</v>
      </c>
      <c r="E137" s="248" t="s">
        <v>1</v>
      </c>
      <c r="F137" s="249" t="s">
        <v>252</v>
      </c>
      <c r="G137" s="247"/>
      <c r="H137" s="248" t="s">
        <v>1</v>
      </c>
      <c r="I137" s="250"/>
      <c r="J137" s="247"/>
      <c r="K137" s="247"/>
      <c r="L137" s="251"/>
      <c r="M137" s="252"/>
      <c r="N137" s="253"/>
      <c r="O137" s="253"/>
      <c r="P137" s="253"/>
      <c r="Q137" s="253"/>
      <c r="R137" s="253"/>
      <c r="S137" s="253"/>
      <c r="T137" s="254"/>
      <c r="U137" s="14"/>
      <c r="V137" s="14"/>
      <c r="W137" s="14"/>
      <c r="X137" s="14"/>
      <c r="Y137" s="14"/>
      <c r="Z137" s="14"/>
      <c r="AA137" s="14"/>
      <c r="AB137" s="14"/>
      <c r="AC137" s="14"/>
      <c r="AD137" s="14"/>
      <c r="AE137" s="14"/>
      <c r="AT137" s="255" t="s">
        <v>128</v>
      </c>
      <c r="AU137" s="255" t="s">
        <v>86</v>
      </c>
      <c r="AV137" s="14" t="s">
        <v>84</v>
      </c>
      <c r="AW137" s="14" t="s">
        <v>32</v>
      </c>
      <c r="AX137" s="14" t="s">
        <v>76</v>
      </c>
      <c r="AY137" s="255" t="s">
        <v>119</v>
      </c>
    </row>
    <row r="138" s="14" customFormat="1">
      <c r="A138" s="14"/>
      <c r="B138" s="246"/>
      <c r="C138" s="247"/>
      <c r="D138" s="232" t="s">
        <v>128</v>
      </c>
      <c r="E138" s="248" t="s">
        <v>1</v>
      </c>
      <c r="F138" s="249" t="s">
        <v>253</v>
      </c>
      <c r="G138" s="247"/>
      <c r="H138" s="248" t="s">
        <v>1</v>
      </c>
      <c r="I138" s="250"/>
      <c r="J138" s="247"/>
      <c r="K138" s="247"/>
      <c r="L138" s="251"/>
      <c r="M138" s="252"/>
      <c r="N138" s="253"/>
      <c r="O138" s="253"/>
      <c r="P138" s="253"/>
      <c r="Q138" s="253"/>
      <c r="R138" s="253"/>
      <c r="S138" s="253"/>
      <c r="T138" s="254"/>
      <c r="U138" s="14"/>
      <c r="V138" s="14"/>
      <c r="W138" s="14"/>
      <c r="X138" s="14"/>
      <c r="Y138" s="14"/>
      <c r="Z138" s="14"/>
      <c r="AA138" s="14"/>
      <c r="AB138" s="14"/>
      <c r="AC138" s="14"/>
      <c r="AD138" s="14"/>
      <c r="AE138" s="14"/>
      <c r="AT138" s="255" t="s">
        <v>128</v>
      </c>
      <c r="AU138" s="255" t="s">
        <v>86</v>
      </c>
      <c r="AV138" s="14" t="s">
        <v>84</v>
      </c>
      <c r="AW138" s="14" t="s">
        <v>32</v>
      </c>
      <c r="AX138" s="14" t="s">
        <v>76</v>
      </c>
      <c r="AY138" s="255" t="s">
        <v>119</v>
      </c>
    </row>
    <row r="139" s="14" customFormat="1">
      <c r="A139" s="14"/>
      <c r="B139" s="246"/>
      <c r="C139" s="247"/>
      <c r="D139" s="232" t="s">
        <v>128</v>
      </c>
      <c r="E139" s="248" t="s">
        <v>1</v>
      </c>
      <c r="F139" s="249" t="s">
        <v>254</v>
      </c>
      <c r="G139" s="247"/>
      <c r="H139" s="248" t="s">
        <v>1</v>
      </c>
      <c r="I139" s="250"/>
      <c r="J139" s="247"/>
      <c r="K139" s="247"/>
      <c r="L139" s="251"/>
      <c r="M139" s="252"/>
      <c r="N139" s="253"/>
      <c r="O139" s="253"/>
      <c r="P139" s="253"/>
      <c r="Q139" s="253"/>
      <c r="R139" s="253"/>
      <c r="S139" s="253"/>
      <c r="T139" s="254"/>
      <c r="U139" s="14"/>
      <c r="V139" s="14"/>
      <c r="W139" s="14"/>
      <c r="X139" s="14"/>
      <c r="Y139" s="14"/>
      <c r="Z139" s="14"/>
      <c r="AA139" s="14"/>
      <c r="AB139" s="14"/>
      <c r="AC139" s="14"/>
      <c r="AD139" s="14"/>
      <c r="AE139" s="14"/>
      <c r="AT139" s="255" t="s">
        <v>128</v>
      </c>
      <c r="AU139" s="255" t="s">
        <v>86</v>
      </c>
      <c r="AV139" s="14" t="s">
        <v>84</v>
      </c>
      <c r="AW139" s="14" t="s">
        <v>32</v>
      </c>
      <c r="AX139" s="14" t="s">
        <v>76</v>
      </c>
      <c r="AY139" s="255" t="s">
        <v>119</v>
      </c>
    </row>
    <row r="140" s="14" customFormat="1">
      <c r="A140" s="14"/>
      <c r="B140" s="246"/>
      <c r="C140" s="247"/>
      <c r="D140" s="232" t="s">
        <v>128</v>
      </c>
      <c r="E140" s="248" t="s">
        <v>1</v>
      </c>
      <c r="F140" s="249" t="s">
        <v>255</v>
      </c>
      <c r="G140" s="247"/>
      <c r="H140" s="248" t="s">
        <v>1</v>
      </c>
      <c r="I140" s="250"/>
      <c r="J140" s="247"/>
      <c r="K140" s="247"/>
      <c r="L140" s="251"/>
      <c r="M140" s="252"/>
      <c r="N140" s="253"/>
      <c r="O140" s="253"/>
      <c r="P140" s="253"/>
      <c r="Q140" s="253"/>
      <c r="R140" s="253"/>
      <c r="S140" s="253"/>
      <c r="T140" s="254"/>
      <c r="U140" s="14"/>
      <c r="V140" s="14"/>
      <c r="W140" s="14"/>
      <c r="X140" s="14"/>
      <c r="Y140" s="14"/>
      <c r="Z140" s="14"/>
      <c r="AA140" s="14"/>
      <c r="AB140" s="14"/>
      <c r="AC140" s="14"/>
      <c r="AD140" s="14"/>
      <c r="AE140" s="14"/>
      <c r="AT140" s="255" t="s">
        <v>128</v>
      </c>
      <c r="AU140" s="255" t="s">
        <v>86</v>
      </c>
      <c r="AV140" s="14" t="s">
        <v>84</v>
      </c>
      <c r="AW140" s="14" t="s">
        <v>32</v>
      </c>
      <c r="AX140" s="14" t="s">
        <v>76</v>
      </c>
      <c r="AY140" s="255" t="s">
        <v>119</v>
      </c>
    </row>
    <row r="141" s="14" customFormat="1">
      <c r="A141" s="14"/>
      <c r="B141" s="246"/>
      <c r="C141" s="247"/>
      <c r="D141" s="232" t="s">
        <v>128</v>
      </c>
      <c r="E141" s="248" t="s">
        <v>1</v>
      </c>
      <c r="F141" s="249" t="s">
        <v>256</v>
      </c>
      <c r="G141" s="247"/>
      <c r="H141" s="248" t="s">
        <v>1</v>
      </c>
      <c r="I141" s="250"/>
      <c r="J141" s="247"/>
      <c r="K141" s="247"/>
      <c r="L141" s="251"/>
      <c r="M141" s="252"/>
      <c r="N141" s="253"/>
      <c r="O141" s="253"/>
      <c r="P141" s="253"/>
      <c r="Q141" s="253"/>
      <c r="R141" s="253"/>
      <c r="S141" s="253"/>
      <c r="T141" s="254"/>
      <c r="U141" s="14"/>
      <c r="V141" s="14"/>
      <c r="W141" s="14"/>
      <c r="X141" s="14"/>
      <c r="Y141" s="14"/>
      <c r="Z141" s="14"/>
      <c r="AA141" s="14"/>
      <c r="AB141" s="14"/>
      <c r="AC141" s="14"/>
      <c r="AD141" s="14"/>
      <c r="AE141" s="14"/>
      <c r="AT141" s="255" t="s">
        <v>128</v>
      </c>
      <c r="AU141" s="255" t="s">
        <v>86</v>
      </c>
      <c r="AV141" s="14" t="s">
        <v>84</v>
      </c>
      <c r="AW141" s="14" t="s">
        <v>32</v>
      </c>
      <c r="AX141" s="14" t="s">
        <v>76</v>
      </c>
      <c r="AY141" s="255" t="s">
        <v>119</v>
      </c>
    </row>
    <row r="142" s="14" customFormat="1">
      <c r="A142" s="14"/>
      <c r="B142" s="246"/>
      <c r="C142" s="247"/>
      <c r="D142" s="232" t="s">
        <v>128</v>
      </c>
      <c r="E142" s="248" t="s">
        <v>1</v>
      </c>
      <c r="F142" s="249" t="s">
        <v>257</v>
      </c>
      <c r="G142" s="247"/>
      <c r="H142" s="248" t="s">
        <v>1</v>
      </c>
      <c r="I142" s="250"/>
      <c r="J142" s="247"/>
      <c r="K142" s="247"/>
      <c r="L142" s="251"/>
      <c r="M142" s="252"/>
      <c r="N142" s="253"/>
      <c r="O142" s="253"/>
      <c r="P142" s="253"/>
      <c r="Q142" s="253"/>
      <c r="R142" s="253"/>
      <c r="S142" s="253"/>
      <c r="T142" s="254"/>
      <c r="U142" s="14"/>
      <c r="V142" s="14"/>
      <c r="W142" s="14"/>
      <c r="X142" s="14"/>
      <c r="Y142" s="14"/>
      <c r="Z142" s="14"/>
      <c r="AA142" s="14"/>
      <c r="AB142" s="14"/>
      <c r="AC142" s="14"/>
      <c r="AD142" s="14"/>
      <c r="AE142" s="14"/>
      <c r="AT142" s="255" t="s">
        <v>128</v>
      </c>
      <c r="AU142" s="255" t="s">
        <v>86</v>
      </c>
      <c r="AV142" s="14" t="s">
        <v>84</v>
      </c>
      <c r="AW142" s="14" t="s">
        <v>32</v>
      </c>
      <c r="AX142" s="14" t="s">
        <v>76</v>
      </c>
      <c r="AY142" s="255" t="s">
        <v>119</v>
      </c>
    </row>
    <row r="143" s="14" customFormat="1">
      <c r="A143" s="14"/>
      <c r="B143" s="246"/>
      <c r="C143" s="247"/>
      <c r="D143" s="232" t="s">
        <v>128</v>
      </c>
      <c r="E143" s="248" t="s">
        <v>1</v>
      </c>
      <c r="F143" s="249" t="s">
        <v>258</v>
      </c>
      <c r="G143" s="247"/>
      <c r="H143" s="248" t="s">
        <v>1</v>
      </c>
      <c r="I143" s="250"/>
      <c r="J143" s="247"/>
      <c r="K143" s="247"/>
      <c r="L143" s="251"/>
      <c r="M143" s="252"/>
      <c r="N143" s="253"/>
      <c r="O143" s="253"/>
      <c r="P143" s="253"/>
      <c r="Q143" s="253"/>
      <c r="R143" s="253"/>
      <c r="S143" s="253"/>
      <c r="T143" s="254"/>
      <c r="U143" s="14"/>
      <c r="V143" s="14"/>
      <c r="W143" s="14"/>
      <c r="X143" s="14"/>
      <c r="Y143" s="14"/>
      <c r="Z143" s="14"/>
      <c r="AA143" s="14"/>
      <c r="AB143" s="14"/>
      <c r="AC143" s="14"/>
      <c r="AD143" s="14"/>
      <c r="AE143" s="14"/>
      <c r="AT143" s="255" t="s">
        <v>128</v>
      </c>
      <c r="AU143" s="255" t="s">
        <v>86</v>
      </c>
      <c r="AV143" s="14" t="s">
        <v>84</v>
      </c>
      <c r="AW143" s="14" t="s">
        <v>32</v>
      </c>
      <c r="AX143" s="14" t="s">
        <v>76</v>
      </c>
      <c r="AY143" s="255" t="s">
        <v>119</v>
      </c>
    </row>
    <row r="144" s="14" customFormat="1">
      <c r="A144" s="14"/>
      <c r="B144" s="246"/>
      <c r="C144" s="247"/>
      <c r="D144" s="232" t="s">
        <v>128</v>
      </c>
      <c r="E144" s="248" t="s">
        <v>1</v>
      </c>
      <c r="F144" s="249" t="s">
        <v>259</v>
      </c>
      <c r="G144" s="247"/>
      <c r="H144" s="248" t="s">
        <v>1</v>
      </c>
      <c r="I144" s="250"/>
      <c r="J144" s="247"/>
      <c r="K144" s="247"/>
      <c r="L144" s="251"/>
      <c r="M144" s="252"/>
      <c r="N144" s="253"/>
      <c r="O144" s="253"/>
      <c r="P144" s="253"/>
      <c r="Q144" s="253"/>
      <c r="R144" s="253"/>
      <c r="S144" s="253"/>
      <c r="T144" s="254"/>
      <c r="U144" s="14"/>
      <c r="V144" s="14"/>
      <c r="W144" s="14"/>
      <c r="X144" s="14"/>
      <c r="Y144" s="14"/>
      <c r="Z144" s="14"/>
      <c r="AA144" s="14"/>
      <c r="AB144" s="14"/>
      <c r="AC144" s="14"/>
      <c r="AD144" s="14"/>
      <c r="AE144" s="14"/>
      <c r="AT144" s="255" t="s">
        <v>128</v>
      </c>
      <c r="AU144" s="255" t="s">
        <v>86</v>
      </c>
      <c r="AV144" s="14" t="s">
        <v>84</v>
      </c>
      <c r="AW144" s="14" t="s">
        <v>32</v>
      </c>
      <c r="AX144" s="14" t="s">
        <v>76</v>
      </c>
      <c r="AY144" s="255" t="s">
        <v>119</v>
      </c>
    </row>
    <row r="145" s="14" customFormat="1">
      <c r="A145" s="14"/>
      <c r="B145" s="246"/>
      <c r="C145" s="247"/>
      <c r="D145" s="232" t="s">
        <v>128</v>
      </c>
      <c r="E145" s="248" t="s">
        <v>1</v>
      </c>
      <c r="F145" s="249" t="s">
        <v>260</v>
      </c>
      <c r="G145" s="247"/>
      <c r="H145" s="248" t="s">
        <v>1</v>
      </c>
      <c r="I145" s="250"/>
      <c r="J145" s="247"/>
      <c r="K145" s="247"/>
      <c r="L145" s="251"/>
      <c r="M145" s="252"/>
      <c r="N145" s="253"/>
      <c r="O145" s="253"/>
      <c r="P145" s="253"/>
      <c r="Q145" s="253"/>
      <c r="R145" s="253"/>
      <c r="S145" s="253"/>
      <c r="T145" s="254"/>
      <c r="U145" s="14"/>
      <c r="V145" s="14"/>
      <c r="W145" s="14"/>
      <c r="X145" s="14"/>
      <c r="Y145" s="14"/>
      <c r="Z145" s="14"/>
      <c r="AA145" s="14"/>
      <c r="AB145" s="14"/>
      <c r="AC145" s="14"/>
      <c r="AD145" s="14"/>
      <c r="AE145" s="14"/>
      <c r="AT145" s="255" t="s">
        <v>128</v>
      </c>
      <c r="AU145" s="255" t="s">
        <v>86</v>
      </c>
      <c r="AV145" s="14" t="s">
        <v>84</v>
      </c>
      <c r="AW145" s="14" t="s">
        <v>32</v>
      </c>
      <c r="AX145" s="14" t="s">
        <v>76</v>
      </c>
      <c r="AY145" s="255" t="s">
        <v>119</v>
      </c>
    </row>
    <row r="146" s="13" customFormat="1">
      <c r="A146" s="13"/>
      <c r="B146" s="230"/>
      <c r="C146" s="231"/>
      <c r="D146" s="232" t="s">
        <v>128</v>
      </c>
      <c r="E146" s="233" t="s">
        <v>1</v>
      </c>
      <c r="F146" s="234" t="s">
        <v>84</v>
      </c>
      <c r="G146" s="231"/>
      <c r="H146" s="235">
        <v>1</v>
      </c>
      <c r="I146" s="236"/>
      <c r="J146" s="231"/>
      <c r="K146" s="231"/>
      <c r="L146" s="237"/>
      <c r="M146" s="238"/>
      <c r="N146" s="239"/>
      <c r="O146" s="239"/>
      <c r="P146" s="239"/>
      <c r="Q146" s="239"/>
      <c r="R146" s="239"/>
      <c r="S146" s="239"/>
      <c r="T146" s="240"/>
      <c r="U146" s="13"/>
      <c r="V146" s="13"/>
      <c r="W146" s="13"/>
      <c r="X146" s="13"/>
      <c r="Y146" s="13"/>
      <c r="Z146" s="13"/>
      <c r="AA146" s="13"/>
      <c r="AB146" s="13"/>
      <c r="AC146" s="13"/>
      <c r="AD146" s="13"/>
      <c r="AE146" s="13"/>
      <c r="AT146" s="241" t="s">
        <v>128</v>
      </c>
      <c r="AU146" s="241" t="s">
        <v>86</v>
      </c>
      <c r="AV146" s="13" t="s">
        <v>86</v>
      </c>
      <c r="AW146" s="13" t="s">
        <v>32</v>
      </c>
      <c r="AX146" s="13" t="s">
        <v>76</v>
      </c>
      <c r="AY146" s="241" t="s">
        <v>119</v>
      </c>
    </row>
    <row r="147" s="2" customFormat="1" ht="16.5" customHeight="1">
      <c r="A147" s="37"/>
      <c r="B147" s="38"/>
      <c r="C147" s="217" t="s">
        <v>126</v>
      </c>
      <c r="D147" s="217" t="s">
        <v>121</v>
      </c>
      <c r="E147" s="218" t="s">
        <v>261</v>
      </c>
      <c r="F147" s="219" t="s">
        <v>262</v>
      </c>
      <c r="G147" s="220" t="s">
        <v>235</v>
      </c>
      <c r="H147" s="221">
        <v>1</v>
      </c>
      <c r="I147" s="222"/>
      <c r="J147" s="223">
        <f>ROUND(I147*H147,2)</f>
        <v>0</v>
      </c>
      <c r="K147" s="219" t="s">
        <v>125</v>
      </c>
      <c r="L147" s="43"/>
      <c r="M147" s="224" t="s">
        <v>1</v>
      </c>
      <c r="N147" s="225" t="s">
        <v>41</v>
      </c>
      <c r="O147" s="90"/>
      <c r="P147" s="226">
        <f>O147*H147</f>
        <v>0</v>
      </c>
      <c r="Q147" s="226">
        <v>0</v>
      </c>
      <c r="R147" s="226">
        <f>Q147*H147</f>
        <v>0</v>
      </c>
      <c r="S147" s="226">
        <v>0</v>
      </c>
      <c r="T147" s="227">
        <f>S147*H147</f>
        <v>0</v>
      </c>
      <c r="U147" s="37"/>
      <c r="V147" s="37"/>
      <c r="W147" s="37"/>
      <c r="X147" s="37"/>
      <c r="Y147" s="37"/>
      <c r="Z147" s="37"/>
      <c r="AA147" s="37"/>
      <c r="AB147" s="37"/>
      <c r="AC147" s="37"/>
      <c r="AD147" s="37"/>
      <c r="AE147" s="37"/>
      <c r="AR147" s="228" t="s">
        <v>236</v>
      </c>
      <c r="AT147" s="228" t="s">
        <v>121</v>
      </c>
      <c r="AU147" s="228" t="s">
        <v>86</v>
      </c>
      <c r="AY147" s="16" t="s">
        <v>119</v>
      </c>
      <c r="BE147" s="229">
        <f>IF(N147="základní",J147,0)</f>
        <v>0</v>
      </c>
      <c r="BF147" s="229">
        <f>IF(N147="snížená",J147,0)</f>
        <v>0</v>
      </c>
      <c r="BG147" s="229">
        <f>IF(N147="zákl. přenesená",J147,0)</f>
        <v>0</v>
      </c>
      <c r="BH147" s="229">
        <f>IF(N147="sníž. přenesená",J147,0)</f>
        <v>0</v>
      </c>
      <c r="BI147" s="229">
        <f>IF(N147="nulová",J147,0)</f>
        <v>0</v>
      </c>
      <c r="BJ147" s="16" t="s">
        <v>84</v>
      </c>
      <c r="BK147" s="229">
        <f>ROUND(I147*H147,2)</f>
        <v>0</v>
      </c>
      <c r="BL147" s="16" t="s">
        <v>236</v>
      </c>
      <c r="BM147" s="228" t="s">
        <v>263</v>
      </c>
    </row>
    <row r="148" s="14" customFormat="1">
      <c r="A148" s="14"/>
      <c r="B148" s="246"/>
      <c r="C148" s="247"/>
      <c r="D148" s="232" t="s">
        <v>128</v>
      </c>
      <c r="E148" s="248" t="s">
        <v>1</v>
      </c>
      <c r="F148" s="249" t="s">
        <v>264</v>
      </c>
      <c r="G148" s="247"/>
      <c r="H148" s="248" t="s">
        <v>1</v>
      </c>
      <c r="I148" s="250"/>
      <c r="J148" s="247"/>
      <c r="K148" s="247"/>
      <c r="L148" s="251"/>
      <c r="M148" s="252"/>
      <c r="N148" s="253"/>
      <c r="O148" s="253"/>
      <c r="P148" s="253"/>
      <c r="Q148" s="253"/>
      <c r="R148" s="253"/>
      <c r="S148" s="253"/>
      <c r="T148" s="254"/>
      <c r="U148" s="14"/>
      <c r="V148" s="14"/>
      <c r="W148" s="14"/>
      <c r="X148" s="14"/>
      <c r="Y148" s="14"/>
      <c r="Z148" s="14"/>
      <c r="AA148" s="14"/>
      <c r="AB148" s="14"/>
      <c r="AC148" s="14"/>
      <c r="AD148" s="14"/>
      <c r="AE148" s="14"/>
      <c r="AT148" s="255" t="s">
        <v>128</v>
      </c>
      <c r="AU148" s="255" t="s">
        <v>86</v>
      </c>
      <c r="AV148" s="14" t="s">
        <v>84</v>
      </c>
      <c r="AW148" s="14" t="s">
        <v>32</v>
      </c>
      <c r="AX148" s="14" t="s">
        <v>76</v>
      </c>
      <c r="AY148" s="255" t="s">
        <v>119</v>
      </c>
    </row>
    <row r="149" s="14" customFormat="1">
      <c r="A149" s="14"/>
      <c r="B149" s="246"/>
      <c r="C149" s="247"/>
      <c r="D149" s="232" t="s">
        <v>128</v>
      </c>
      <c r="E149" s="248" t="s">
        <v>1</v>
      </c>
      <c r="F149" s="249" t="s">
        <v>265</v>
      </c>
      <c r="G149" s="247"/>
      <c r="H149" s="248" t="s">
        <v>1</v>
      </c>
      <c r="I149" s="250"/>
      <c r="J149" s="247"/>
      <c r="K149" s="247"/>
      <c r="L149" s="251"/>
      <c r="M149" s="252"/>
      <c r="N149" s="253"/>
      <c r="O149" s="253"/>
      <c r="P149" s="253"/>
      <c r="Q149" s="253"/>
      <c r="R149" s="253"/>
      <c r="S149" s="253"/>
      <c r="T149" s="254"/>
      <c r="U149" s="14"/>
      <c r="V149" s="14"/>
      <c r="W149" s="14"/>
      <c r="X149" s="14"/>
      <c r="Y149" s="14"/>
      <c r="Z149" s="14"/>
      <c r="AA149" s="14"/>
      <c r="AB149" s="14"/>
      <c r="AC149" s="14"/>
      <c r="AD149" s="14"/>
      <c r="AE149" s="14"/>
      <c r="AT149" s="255" t="s">
        <v>128</v>
      </c>
      <c r="AU149" s="255" t="s">
        <v>86</v>
      </c>
      <c r="AV149" s="14" t="s">
        <v>84</v>
      </c>
      <c r="AW149" s="14" t="s">
        <v>32</v>
      </c>
      <c r="AX149" s="14" t="s">
        <v>76</v>
      </c>
      <c r="AY149" s="255" t="s">
        <v>119</v>
      </c>
    </row>
    <row r="150" s="13" customFormat="1">
      <c r="A150" s="13"/>
      <c r="B150" s="230"/>
      <c r="C150" s="231"/>
      <c r="D150" s="232" t="s">
        <v>128</v>
      </c>
      <c r="E150" s="233" t="s">
        <v>1</v>
      </c>
      <c r="F150" s="234" t="s">
        <v>84</v>
      </c>
      <c r="G150" s="231"/>
      <c r="H150" s="235">
        <v>1</v>
      </c>
      <c r="I150" s="236"/>
      <c r="J150" s="231"/>
      <c r="K150" s="231"/>
      <c r="L150" s="237"/>
      <c r="M150" s="238"/>
      <c r="N150" s="239"/>
      <c r="O150" s="239"/>
      <c r="P150" s="239"/>
      <c r="Q150" s="239"/>
      <c r="R150" s="239"/>
      <c r="S150" s="239"/>
      <c r="T150" s="240"/>
      <c r="U150" s="13"/>
      <c r="V150" s="13"/>
      <c r="W150" s="13"/>
      <c r="X150" s="13"/>
      <c r="Y150" s="13"/>
      <c r="Z150" s="13"/>
      <c r="AA150" s="13"/>
      <c r="AB150" s="13"/>
      <c r="AC150" s="13"/>
      <c r="AD150" s="13"/>
      <c r="AE150" s="13"/>
      <c r="AT150" s="241" t="s">
        <v>128</v>
      </c>
      <c r="AU150" s="241" t="s">
        <v>86</v>
      </c>
      <c r="AV150" s="13" t="s">
        <v>86</v>
      </c>
      <c r="AW150" s="13" t="s">
        <v>32</v>
      </c>
      <c r="AX150" s="13" t="s">
        <v>76</v>
      </c>
      <c r="AY150" s="241" t="s">
        <v>119</v>
      </c>
    </row>
    <row r="151" s="2" customFormat="1" ht="24.15" customHeight="1">
      <c r="A151" s="37"/>
      <c r="B151" s="38"/>
      <c r="C151" s="217" t="s">
        <v>139</v>
      </c>
      <c r="D151" s="217" t="s">
        <v>121</v>
      </c>
      <c r="E151" s="218" t="s">
        <v>266</v>
      </c>
      <c r="F151" s="219" t="s">
        <v>267</v>
      </c>
      <c r="G151" s="220" t="s">
        <v>235</v>
      </c>
      <c r="H151" s="221">
        <v>1</v>
      </c>
      <c r="I151" s="222"/>
      <c r="J151" s="223">
        <f>ROUND(I151*H151,2)</f>
        <v>0</v>
      </c>
      <c r="K151" s="219" t="s">
        <v>125</v>
      </c>
      <c r="L151" s="43"/>
      <c r="M151" s="224" t="s">
        <v>1</v>
      </c>
      <c r="N151" s="225" t="s">
        <v>41</v>
      </c>
      <c r="O151" s="90"/>
      <c r="P151" s="226">
        <f>O151*H151</f>
        <v>0</v>
      </c>
      <c r="Q151" s="226">
        <v>0</v>
      </c>
      <c r="R151" s="226">
        <f>Q151*H151</f>
        <v>0</v>
      </c>
      <c r="S151" s="226">
        <v>0</v>
      </c>
      <c r="T151" s="227">
        <f>S151*H151</f>
        <v>0</v>
      </c>
      <c r="U151" s="37"/>
      <c r="V151" s="37"/>
      <c r="W151" s="37"/>
      <c r="X151" s="37"/>
      <c r="Y151" s="37"/>
      <c r="Z151" s="37"/>
      <c r="AA151" s="37"/>
      <c r="AB151" s="37"/>
      <c r="AC151" s="37"/>
      <c r="AD151" s="37"/>
      <c r="AE151" s="37"/>
      <c r="AR151" s="228" t="s">
        <v>236</v>
      </c>
      <c r="AT151" s="228" t="s">
        <v>121</v>
      </c>
      <c r="AU151" s="228" t="s">
        <v>86</v>
      </c>
      <c r="AY151" s="16" t="s">
        <v>119</v>
      </c>
      <c r="BE151" s="229">
        <f>IF(N151="základní",J151,0)</f>
        <v>0</v>
      </c>
      <c r="BF151" s="229">
        <f>IF(N151="snížená",J151,0)</f>
        <v>0</v>
      </c>
      <c r="BG151" s="229">
        <f>IF(N151="zákl. přenesená",J151,0)</f>
        <v>0</v>
      </c>
      <c r="BH151" s="229">
        <f>IF(N151="sníž. přenesená",J151,0)</f>
        <v>0</v>
      </c>
      <c r="BI151" s="229">
        <f>IF(N151="nulová",J151,0)</f>
        <v>0</v>
      </c>
      <c r="BJ151" s="16" t="s">
        <v>84</v>
      </c>
      <c r="BK151" s="229">
        <f>ROUND(I151*H151,2)</f>
        <v>0</v>
      </c>
      <c r="BL151" s="16" t="s">
        <v>236</v>
      </c>
      <c r="BM151" s="228" t="s">
        <v>268</v>
      </c>
    </row>
    <row r="152" s="14" customFormat="1">
      <c r="A152" s="14"/>
      <c r="B152" s="246"/>
      <c r="C152" s="247"/>
      <c r="D152" s="232" t="s">
        <v>128</v>
      </c>
      <c r="E152" s="248" t="s">
        <v>1</v>
      </c>
      <c r="F152" s="249" t="s">
        <v>269</v>
      </c>
      <c r="G152" s="247"/>
      <c r="H152" s="248" t="s">
        <v>1</v>
      </c>
      <c r="I152" s="250"/>
      <c r="J152" s="247"/>
      <c r="K152" s="247"/>
      <c r="L152" s="251"/>
      <c r="M152" s="252"/>
      <c r="N152" s="253"/>
      <c r="O152" s="253"/>
      <c r="P152" s="253"/>
      <c r="Q152" s="253"/>
      <c r="R152" s="253"/>
      <c r="S152" s="253"/>
      <c r="T152" s="254"/>
      <c r="U152" s="14"/>
      <c r="V152" s="14"/>
      <c r="W152" s="14"/>
      <c r="X152" s="14"/>
      <c r="Y152" s="14"/>
      <c r="Z152" s="14"/>
      <c r="AA152" s="14"/>
      <c r="AB152" s="14"/>
      <c r="AC152" s="14"/>
      <c r="AD152" s="14"/>
      <c r="AE152" s="14"/>
      <c r="AT152" s="255" t="s">
        <v>128</v>
      </c>
      <c r="AU152" s="255" t="s">
        <v>86</v>
      </c>
      <c r="AV152" s="14" t="s">
        <v>84</v>
      </c>
      <c r="AW152" s="14" t="s">
        <v>32</v>
      </c>
      <c r="AX152" s="14" t="s">
        <v>76</v>
      </c>
      <c r="AY152" s="255" t="s">
        <v>119</v>
      </c>
    </row>
    <row r="153" s="14" customFormat="1">
      <c r="A153" s="14"/>
      <c r="B153" s="246"/>
      <c r="C153" s="247"/>
      <c r="D153" s="232" t="s">
        <v>128</v>
      </c>
      <c r="E153" s="248" t="s">
        <v>1</v>
      </c>
      <c r="F153" s="249" t="s">
        <v>270</v>
      </c>
      <c r="G153" s="247"/>
      <c r="H153" s="248" t="s">
        <v>1</v>
      </c>
      <c r="I153" s="250"/>
      <c r="J153" s="247"/>
      <c r="K153" s="247"/>
      <c r="L153" s="251"/>
      <c r="M153" s="252"/>
      <c r="N153" s="253"/>
      <c r="O153" s="253"/>
      <c r="P153" s="253"/>
      <c r="Q153" s="253"/>
      <c r="R153" s="253"/>
      <c r="S153" s="253"/>
      <c r="T153" s="254"/>
      <c r="U153" s="14"/>
      <c r="V153" s="14"/>
      <c r="W153" s="14"/>
      <c r="X153" s="14"/>
      <c r="Y153" s="14"/>
      <c r="Z153" s="14"/>
      <c r="AA153" s="14"/>
      <c r="AB153" s="14"/>
      <c r="AC153" s="14"/>
      <c r="AD153" s="14"/>
      <c r="AE153" s="14"/>
      <c r="AT153" s="255" t="s">
        <v>128</v>
      </c>
      <c r="AU153" s="255" t="s">
        <v>86</v>
      </c>
      <c r="AV153" s="14" t="s">
        <v>84</v>
      </c>
      <c r="AW153" s="14" t="s">
        <v>32</v>
      </c>
      <c r="AX153" s="14" t="s">
        <v>76</v>
      </c>
      <c r="AY153" s="255" t="s">
        <v>119</v>
      </c>
    </row>
    <row r="154" s="14" customFormat="1">
      <c r="A154" s="14"/>
      <c r="B154" s="246"/>
      <c r="C154" s="247"/>
      <c r="D154" s="232" t="s">
        <v>128</v>
      </c>
      <c r="E154" s="248" t="s">
        <v>1</v>
      </c>
      <c r="F154" s="249" t="s">
        <v>271</v>
      </c>
      <c r="G154" s="247"/>
      <c r="H154" s="248" t="s">
        <v>1</v>
      </c>
      <c r="I154" s="250"/>
      <c r="J154" s="247"/>
      <c r="K154" s="247"/>
      <c r="L154" s="251"/>
      <c r="M154" s="252"/>
      <c r="N154" s="253"/>
      <c r="O154" s="253"/>
      <c r="P154" s="253"/>
      <c r="Q154" s="253"/>
      <c r="R154" s="253"/>
      <c r="S154" s="253"/>
      <c r="T154" s="254"/>
      <c r="U154" s="14"/>
      <c r="V154" s="14"/>
      <c r="W154" s="14"/>
      <c r="X154" s="14"/>
      <c r="Y154" s="14"/>
      <c r="Z154" s="14"/>
      <c r="AA154" s="14"/>
      <c r="AB154" s="14"/>
      <c r="AC154" s="14"/>
      <c r="AD154" s="14"/>
      <c r="AE154" s="14"/>
      <c r="AT154" s="255" t="s">
        <v>128</v>
      </c>
      <c r="AU154" s="255" t="s">
        <v>86</v>
      </c>
      <c r="AV154" s="14" t="s">
        <v>84</v>
      </c>
      <c r="AW154" s="14" t="s">
        <v>32</v>
      </c>
      <c r="AX154" s="14" t="s">
        <v>76</v>
      </c>
      <c r="AY154" s="255" t="s">
        <v>119</v>
      </c>
    </row>
    <row r="155" s="13" customFormat="1">
      <c r="A155" s="13"/>
      <c r="B155" s="230"/>
      <c r="C155" s="231"/>
      <c r="D155" s="232" t="s">
        <v>128</v>
      </c>
      <c r="E155" s="233" t="s">
        <v>1</v>
      </c>
      <c r="F155" s="234" t="s">
        <v>84</v>
      </c>
      <c r="G155" s="231"/>
      <c r="H155" s="235">
        <v>1</v>
      </c>
      <c r="I155" s="236"/>
      <c r="J155" s="231"/>
      <c r="K155" s="231"/>
      <c r="L155" s="237"/>
      <c r="M155" s="238"/>
      <c r="N155" s="239"/>
      <c r="O155" s="239"/>
      <c r="P155" s="239"/>
      <c r="Q155" s="239"/>
      <c r="R155" s="239"/>
      <c r="S155" s="239"/>
      <c r="T155" s="240"/>
      <c r="U155" s="13"/>
      <c r="V155" s="13"/>
      <c r="W155" s="13"/>
      <c r="X155" s="13"/>
      <c r="Y155" s="13"/>
      <c r="Z155" s="13"/>
      <c r="AA155" s="13"/>
      <c r="AB155" s="13"/>
      <c r="AC155" s="13"/>
      <c r="AD155" s="13"/>
      <c r="AE155" s="13"/>
      <c r="AT155" s="241" t="s">
        <v>128</v>
      </c>
      <c r="AU155" s="241" t="s">
        <v>86</v>
      </c>
      <c r="AV155" s="13" t="s">
        <v>86</v>
      </c>
      <c r="AW155" s="13" t="s">
        <v>32</v>
      </c>
      <c r="AX155" s="13" t="s">
        <v>76</v>
      </c>
      <c r="AY155" s="241" t="s">
        <v>119</v>
      </c>
    </row>
    <row r="156" s="2" customFormat="1" ht="16.5" customHeight="1">
      <c r="A156" s="37"/>
      <c r="B156" s="38"/>
      <c r="C156" s="217" t="s">
        <v>143</v>
      </c>
      <c r="D156" s="217" t="s">
        <v>121</v>
      </c>
      <c r="E156" s="218" t="s">
        <v>272</v>
      </c>
      <c r="F156" s="219" t="s">
        <v>273</v>
      </c>
      <c r="G156" s="220" t="s">
        <v>235</v>
      </c>
      <c r="H156" s="221">
        <v>1</v>
      </c>
      <c r="I156" s="222"/>
      <c r="J156" s="223">
        <f>ROUND(I156*H156,2)</f>
        <v>0</v>
      </c>
      <c r="K156" s="219" t="s">
        <v>125</v>
      </c>
      <c r="L156" s="43"/>
      <c r="M156" s="224" t="s">
        <v>1</v>
      </c>
      <c r="N156" s="225" t="s">
        <v>41</v>
      </c>
      <c r="O156" s="90"/>
      <c r="P156" s="226">
        <f>O156*H156</f>
        <v>0</v>
      </c>
      <c r="Q156" s="226">
        <v>0</v>
      </c>
      <c r="R156" s="226">
        <f>Q156*H156</f>
        <v>0</v>
      </c>
      <c r="S156" s="226">
        <v>0</v>
      </c>
      <c r="T156" s="227">
        <f>S156*H156</f>
        <v>0</v>
      </c>
      <c r="U156" s="37"/>
      <c r="V156" s="37"/>
      <c r="W156" s="37"/>
      <c r="X156" s="37"/>
      <c r="Y156" s="37"/>
      <c r="Z156" s="37"/>
      <c r="AA156" s="37"/>
      <c r="AB156" s="37"/>
      <c r="AC156" s="37"/>
      <c r="AD156" s="37"/>
      <c r="AE156" s="37"/>
      <c r="AR156" s="228" t="s">
        <v>236</v>
      </c>
      <c r="AT156" s="228" t="s">
        <v>121</v>
      </c>
      <c r="AU156" s="228" t="s">
        <v>86</v>
      </c>
      <c r="AY156" s="16" t="s">
        <v>119</v>
      </c>
      <c r="BE156" s="229">
        <f>IF(N156="základní",J156,0)</f>
        <v>0</v>
      </c>
      <c r="BF156" s="229">
        <f>IF(N156="snížená",J156,0)</f>
        <v>0</v>
      </c>
      <c r="BG156" s="229">
        <f>IF(N156="zákl. přenesená",J156,0)</f>
        <v>0</v>
      </c>
      <c r="BH156" s="229">
        <f>IF(N156="sníž. přenesená",J156,0)</f>
        <v>0</v>
      </c>
      <c r="BI156" s="229">
        <f>IF(N156="nulová",J156,0)</f>
        <v>0</v>
      </c>
      <c r="BJ156" s="16" t="s">
        <v>84</v>
      </c>
      <c r="BK156" s="229">
        <f>ROUND(I156*H156,2)</f>
        <v>0</v>
      </c>
      <c r="BL156" s="16" t="s">
        <v>236</v>
      </c>
      <c r="BM156" s="228" t="s">
        <v>274</v>
      </c>
    </row>
    <row r="157" s="14" customFormat="1">
      <c r="A157" s="14"/>
      <c r="B157" s="246"/>
      <c r="C157" s="247"/>
      <c r="D157" s="232" t="s">
        <v>128</v>
      </c>
      <c r="E157" s="248" t="s">
        <v>1</v>
      </c>
      <c r="F157" s="249" t="s">
        <v>275</v>
      </c>
      <c r="G157" s="247"/>
      <c r="H157" s="248" t="s">
        <v>1</v>
      </c>
      <c r="I157" s="250"/>
      <c r="J157" s="247"/>
      <c r="K157" s="247"/>
      <c r="L157" s="251"/>
      <c r="M157" s="252"/>
      <c r="N157" s="253"/>
      <c r="O157" s="253"/>
      <c r="P157" s="253"/>
      <c r="Q157" s="253"/>
      <c r="R157" s="253"/>
      <c r="S157" s="253"/>
      <c r="T157" s="254"/>
      <c r="U157" s="14"/>
      <c r="V157" s="14"/>
      <c r="W157" s="14"/>
      <c r="X157" s="14"/>
      <c r="Y157" s="14"/>
      <c r="Z157" s="14"/>
      <c r="AA157" s="14"/>
      <c r="AB157" s="14"/>
      <c r="AC157" s="14"/>
      <c r="AD157" s="14"/>
      <c r="AE157" s="14"/>
      <c r="AT157" s="255" t="s">
        <v>128</v>
      </c>
      <c r="AU157" s="255" t="s">
        <v>86</v>
      </c>
      <c r="AV157" s="14" t="s">
        <v>84</v>
      </c>
      <c r="AW157" s="14" t="s">
        <v>32</v>
      </c>
      <c r="AX157" s="14" t="s">
        <v>76</v>
      </c>
      <c r="AY157" s="255" t="s">
        <v>119</v>
      </c>
    </row>
    <row r="158" s="14" customFormat="1">
      <c r="A158" s="14"/>
      <c r="B158" s="246"/>
      <c r="C158" s="247"/>
      <c r="D158" s="232" t="s">
        <v>128</v>
      </c>
      <c r="E158" s="248" t="s">
        <v>1</v>
      </c>
      <c r="F158" s="249" t="s">
        <v>276</v>
      </c>
      <c r="G158" s="247"/>
      <c r="H158" s="248" t="s">
        <v>1</v>
      </c>
      <c r="I158" s="250"/>
      <c r="J158" s="247"/>
      <c r="K158" s="247"/>
      <c r="L158" s="251"/>
      <c r="M158" s="252"/>
      <c r="N158" s="253"/>
      <c r="O158" s="253"/>
      <c r="P158" s="253"/>
      <c r="Q158" s="253"/>
      <c r="R158" s="253"/>
      <c r="S158" s="253"/>
      <c r="T158" s="254"/>
      <c r="U158" s="14"/>
      <c r="V158" s="14"/>
      <c r="W158" s="14"/>
      <c r="X158" s="14"/>
      <c r="Y158" s="14"/>
      <c r="Z158" s="14"/>
      <c r="AA158" s="14"/>
      <c r="AB158" s="14"/>
      <c r="AC158" s="14"/>
      <c r="AD158" s="14"/>
      <c r="AE158" s="14"/>
      <c r="AT158" s="255" t="s">
        <v>128</v>
      </c>
      <c r="AU158" s="255" t="s">
        <v>86</v>
      </c>
      <c r="AV158" s="14" t="s">
        <v>84</v>
      </c>
      <c r="AW158" s="14" t="s">
        <v>32</v>
      </c>
      <c r="AX158" s="14" t="s">
        <v>76</v>
      </c>
      <c r="AY158" s="255" t="s">
        <v>119</v>
      </c>
    </row>
    <row r="159" s="14" customFormat="1">
      <c r="A159" s="14"/>
      <c r="B159" s="246"/>
      <c r="C159" s="247"/>
      <c r="D159" s="232" t="s">
        <v>128</v>
      </c>
      <c r="E159" s="248" t="s">
        <v>1</v>
      </c>
      <c r="F159" s="249" t="s">
        <v>277</v>
      </c>
      <c r="G159" s="247"/>
      <c r="H159" s="248" t="s">
        <v>1</v>
      </c>
      <c r="I159" s="250"/>
      <c r="J159" s="247"/>
      <c r="K159" s="247"/>
      <c r="L159" s="251"/>
      <c r="M159" s="252"/>
      <c r="N159" s="253"/>
      <c r="O159" s="253"/>
      <c r="P159" s="253"/>
      <c r="Q159" s="253"/>
      <c r="R159" s="253"/>
      <c r="S159" s="253"/>
      <c r="T159" s="254"/>
      <c r="U159" s="14"/>
      <c r="V159" s="14"/>
      <c r="W159" s="14"/>
      <c r="X159" s="14"/>
      <c r="Y159" s="14"/>
      <c r="Z159" s="14"/>
      <c r="AA159" s="14"/>
      <c r="AB159" s="14"/>
      <c r="AC159" s="14"/>
      <c r="AD159" s="14"/>
      <c r="AE159" s="14"/>
      <c r="AT159" s="255" t="s">
        <v>128</v>
      </c>
      <c r="AU159" s="255" t="s">
        <v>86</v>
      </c>
      <c r="AV159" s="14" t="s">
        <v>84</v>
      </c>
      <c r="AW159" s="14" t="s">
        <v>32</v>
      </c>
      <c r="AX159" s="14" t="s">
        <v>76</v>
      </c>
      <c r="AY159" s="255" t="s">
        <v>119</v>
      </c>
    </row>
    <row r="160" s="14" customFormat="1">
      <c r="A160" s="14"/>
      <c r="B160" s="246"/>
      <c r="C160" s="247"/>
      <c r="D160" s="232" t="s">
        <v>128</v>
      </c>
      <c r="E160" s="248" t="s">
        <v>1</v>
      </c>
      <c r="F160" s="249" t="s">
        <v>278</v>
      </c>
      <c r="G160" s="247"/>
      <c r="H160" s="248" t="s">
        <v>1</v>
      </c>
      <c r="I160" s="250"/>
      <c r="J160" s="247"/>
      <c r="K160" s="247"/>
      <c r="L160" s="251"/>
      <c r="M160" s="252"/>
      <c r="N160" s="253"/>
      <c r="O160" s="253"/>
      <c r="P160" s="253"/>
      <c r="Q160" s="253"/>
      <c r="R160" s="253"/>
      <c r="S160" s="253"/>
      <c r="T160" s="254"/>
      <c r="U160" s="14"/>
      <c r="V160" s="14"/>
      <c r="W160" s="14"/>
      <c r="X160" s="14"/>
      <c r="Y160" s="14"/>
      <c r="Z160" s="14"/>
      <c r="AA160" s="14"/>
      <c r="AB160" s="14"/>
      <c r="AC160" s="14"/>
      <c r="AD160" s="14"/>
      <c r="AE160" s="14"/>
      <c r="AT160" s="255" t="s">
        <v>128</v>
      </c>
      <c r="AU160" s="255" t="s">
        <v>86</v>
      </c>
      <c r="AV160" s="14" t="s">
        <v>84</v>
      </c>
      <c r="AW160" s="14" t="s">
        <v>32</v>
      </c>
      <c r="AX160" s="14" t="s">
        <v>76</v>
      </c>
      <c r="AY160" s="255" t="s">
        <v>119</v>
      </c>
    </row>
    <row r="161" s="14" customFormat="1">
      <c r="A161" s="14"/>
      <c r="B161" s="246"/>
      <c r="C161" s="247"/>
      <c r="D161" s="232" t="s">
        <v>128</v>
      </c>
      <c r="E161" s="248" t="s">
        <v>1</v>
      </c>
      <c r="F161" s="249" t="s">
        <v>279</v>
      </c>
      <c r="G161" s="247"/>
      <c r="H161" s="248" t="s">
        <v>1</v>
      </c>
      <c r="I161" s="250"/>
      <c r="J161" s="247"/>
      <c r="K161" s="247"/>
      <c r="L161" s="251"/>
      <c r="M161" s="252"/>
      <c r="N161" s="253"/>
      <c r="O161" s="253"/>
      <c r="P161" s="253"/>
      <c r="Q161" s="253"/>
      <c r="R161" s="253"/>
      <c r="S161" s="253"/>
      <c r="T161" s="254"/>
      <c r="U161" s="14"/>
      <c r="V161" s="14"/>
      <c r="W161" s="14"/>
      <c r="X161" s="14"/>
      <c r="Y161" s="14"/>
      <c r="Z161" s="14"/>
      <c r="AA161" s="14"/>
      <c r="AB161" s="14"/>
      <c r="AC161" s="14"/>
      <c r="AD161" s="14"/>
      <c r="AE161" s="14"/>
      <c r="AT161" s="255" t="s">
        <v>128</v>
      </c>
      <c r="AU161" s="255" t="s">
        <v>86</v>
      </c>
      <c r="AV161" s="14" t="s">
        <v>84</v>
      </c>
      <c r="AW161" s="14" t="s">
        <v>32</v>
      </c>
      <c r="AX161" s="14" t="s">
        <v>76</v>
      </c>
      <c r="AY161" s="255" t="s">
        <v>119</v>
      </c>
    </row>
    <row r="162" s="14" customFormat="1">
      <c r="A162" s="14"/>
      <c r="B162" s="246"/>
      <c r="C162" s="247"/>
      <c r="D162" s="232" t="s">
        <v>128</v>
      </c>
      <c r="E162" s="248" t="s">
        <v>1</v>
      </c>
      <c r="F162" s="249" t="s">
        <v>280</v>
      </c>
      <c r="G162" s="247"/>
      <c r="H162" s="248" t="s">
        <v>1</v>
      </c>
      <c r="I162" s="250"/>
      <c r="J162" s="247"/>
      <c r="K162" s="247"/>
      <c r="L162" s="251"/>
      <c r="M162" s="252"/>
      <c r="N162" s="253"/>
      <c r="O162" s="253"/>
      <c r="P162" s="253"/>
      <c r="Q162" s="253"/>
      <c r="R162" s="253"/>
      <c r="S162" s="253"/>
      <c r="T162" s="254"/>
      <c r="U162" s="14"/>
      <c r="V162" s="14"/>
      <c r="W162" s="14"/>
      <c r="X162" s="14"/>
      <c r="Y162" s="14"/>
      <c r="Z162" s="14"/>
      <c r="AA162" s="14"/>
      <c r="AB162" s="14"/>
      <c r="AC162" s="14"/>
      <c r="AD162" s="14"/>
      <c r="AE162" s="14"/>
      <c r="AT162" s="255" t="s">
        <v>128</v>
      </c>
      <c r="AU162" s="255" t="s">
        <v>86</v>
      </c>
      <c r="AV162" s="14" t="s">
        <v>84</v>
      </c>
      <c r="AW162" s="14" t="s">
        <v>32</v>
      </c>
      <c r="AX162" s="14" t="s">
        <v>76</v>
      </c>
      <c r="AY162" s="255" t="s">
        <v>119</v>
      </c>
    </row>
    <row r="163" s="14" customFormat="1">
      <c r="A163" s="14"/>
      <c r="B163" s="246"/>
      <c r="C163" s="247"/>
      <c r="D163" s="232" t="s">
        <v>128</v>
      </c>
      <c r="E163" s="248" t="s">
        <v>1</v>
      </c>
      <c r="F163" s="249" t="s">
        <v>281</v>
      </c>
      <c r="G163" s="247"/>
      <c r="H163" s="248" t="s">
        <v>1</v>
      </c>
      <c r="I163" s="250"/>
      <c r="J163" s="247"/>
      <c r="K163" s="247"/>
      <c r="L163" s="251"/>
      <c r="M163" s="252"/>
      <c r="N163" s="253"/>
      <c r="O163" s="253"/>
      <c r="P163" s="253"/>
      <c r="Q163" s="253"/>
      <c r="R163" s="253"/>
      <c r="S163" s="253"/>
      <c r="T163" s="254"/>
      <c r="U163" s="14"/>
      <c r="V163" s="14"/>
      <c r="W163" s="14"/>
      <c r="X163" s="14"/>
      <c r="Y163" s="14"/>
      <c r="Z163" s="14"/>
      <c r="AA163" s="14"/>
      <c r="AB163" s="14"/>
      <c r="AC163" s="14"/>
      <c r="AD163" s="14"/>
      <c r="AE163" s="14"/>
      <c r="AT163" s="255" t="s">
        <v>128</v>
      </c>
      <c r="AU163" s="255" t="s">
        <v>86</v>
      </c>
      <c r="AV163" s="14" t="s">
        <v>84</v>
      </c>
      <c r="AW163" s="14" t="s">
        <v>32</v>
      </c>
      <c r="AX163" s="14" t="s">
        <v>76</v>
      </c>
      <c r="AY163" s="255" t="s">
        <v>119</v>
      </c>
    </row>
    <row r="164" s="14" customFormat="1">
      <c r="A164" s="14"/>
      <c r="B164" s="246"/>
      <c r="C164" s="247"/>
      <c r="D164" s="232" t="s">
        <v>128</v>
      </c>
      <c r="E164" s="248" t="s">
        <v>1</v>
      </c>
      <c r="F164" s="249" t="s">
        <v>282</v>
      </c>
      <c r="G164" s="247"/>
      <c r="H164" s="248" t="s">
        <v>1</v>
      </c>
      <c r="I164" s="250"/>
      <c r="J164" s="247"/>
      <c r="K164" s="247"/>
      <c r="L164" s="251"/>
      <c r="M164" s="252"/>
      <c r="N164" s="253"/>
      <c r="O164" s="253"/>
      <c r="P164" s="253"/>
      <c r="Q164" s="253"/>
      <c r="R164" s="253"/>
      <c r="S164" s="253"/>
      <c r="T164" s="254"/>
      <c r="U164" s="14"/>
      <c r="V164" s="14"/>
      <c r="W164" s="14"/>
      <c r="X164" s="14"/>
      <c r="Y164" s="14"/>
      <c r="Z164" s="14"/>
      <c r="AA164" s="14"/>
      <c r="AB164" s="14"/>
      <c r="AC164" s="14"/>
      <c r="AD164" s="14"/>
      <c r="AE164" s="14"/>
      <c r="AT164" s="255" t="s">
        <v>128</v>
      </c>
      <c r="AU164" s="255" t="s">
        <v>86</v>
      </c>
      <c r="AV164" s="14" t="s">
        <v>84</v>
      </c>
      <c r="AW164" s="14" t="s">
        <v>32</v>
      </c>
      <c r="AX164" s="14" t="s">
        <v>76</v>
      </c>
      <c r="AY164" s="255" t="s">
        <v>119</v>
      </c>
    </row>
    <row r="165" s="13" customFormat="1">
      <c r="A165" s="13"/>
      <c r="B165" s="230"/>
      <c r="C165" s="231"/>
      <c r="D165" s="232" t="s">
        <v>128</v>
      </c>
      <c r="E165" s="233" t="s">
        <v>1</v>
      </c>
      <c r="F165" s="234" t="s">
        <v>84</v>
      </c>
      <c r="G165" s="231"/>
      <c r="H165" s="235">
        <v>1</v>
      </c>
      <c r="I165" s="236"/>
      <c r="J165" s="231"/>
      <c r="K165" s="231"/>
      <c r="L165" s="237"/>
      <c r="M165" s="238"/>
      <c r="N165" s="239"/>
      <c r="O165" s="239"/>
      <c r="P165" s="239"/>
      <c r="Q165" s="239"/>
      <c r="R165" s="239"/>
      <c r="S165" s="239"/>
      <c r="T165" s="240"/>
      <c r="U165" s="13"/>
      <c r="V165" s="13"/>
      <c r="W165" s="13"/>
      <c r="X165" s="13"/>
      <c r="Y165" s="13"/>
      <c r="Z165" s="13"/>
      <c r="AA165" s="13"/>
      <c r="AB165" s="13"/>
      <c r="AC165" s="13"/>
      <c r="AD165" s="13"/>
      <c r="AE165" s="13"/>
      <c r="AT165" s="241" t="s">
        <v>128</v>
      </c>
      <c r="AU165" s="241" t="s">
        <v>86</v>
      </c>
      <c r="AV165" s="13" t="s">
        <v>86</v>
      </c>
      <c r="AW165" s="13" t="s">
        <v>32</v>
      </c>
      <c r="AX165" s="13" t="s">
        <v>76</v>
      </c>
      <c r="AY165" s="241" t="s">
        <v>119</v>
      </c>
    </row>
    <row r="166" s="2" customFormat="1" ht="16.5" customHeight="1">
      <c r="A166" s="37"/>
      <c r="B166" s="38"/>
      <c r="C166" s="217" t="s">
        <v>147</v>
      </c>
      <c r="D166" s="217" t="s">
        <v>121</v>
      </c>
      <c r="E166" s="218" t="s">
        <v>283</v>
      </c>
      <c r="F166" s="219" t="s">
        <v>284</v>
      </c>
      <c r="G166" s="220" t="s">
        <v>235</v>
      </c>
      <c r="H166" s="221">
        <v>1</v>
      </c>
      <c r="I166" s="222"/>
      <c r="J166" s="223">
        <f>ROUND(I166*H166,2)</f>
        <v>0</v>
      </c>
      <c r="K166" s="219" t="s">
        <v>125</v>
      </c>
      <c r="L166" s="43"/>
      <c r="M166" s="224" t="s">
        <v>1</v>
      </c>
      <c r="N166" s="225" t="s">
        <v>41</v>
      </c>
      <c r="O166" s="90"/>
      <c r="P166" s="226">
        <f>O166*H166</f>
        <v>0</v>
      </c>
      <c r="Q166" s="226">
        <v>0</v>
      </c>
      <c r="R166" s="226">
        <f>Q166*H166</f>
        <v>0</v>
      </c>
      <c r="S166" s="226">
        <v>0</v>
      </c>
      <c r="T166" s="227">
        <f>S166*H166</f>
        <v>0</v>
      </c>
      <c r="U166" s="37"/>
      <c r="V166" s="37"/>
      <c r="W166" s="37"/>
      <c r="X166" s="37"/>
      <c r="Y166" s="37"/>
      <c r="Z166" s="37"/>
      <c r="AA166" s="37"/>
      <c r="AB166" s="37"/>
      <c r="AC166" s="37"/>
      <c r="AD166" s="37"/>
      <c r="AE166" s="37"/>
      <c r="AR166" s="228" t="s">
        <v>236</v>
      </c>
      <c r="AT166" s="228" t="s">
        <v>121</v>
      </c>
      <c r="AU166" s="228" t="s">
        <v>86</v>
      </c>
      <c r="AY166" s="16" t="s">
        <v>119</v>
      </c>
      <c r="BE166" s="229">
        <f>IF(N166="základní",J166,0)</f>
        <v>0</v>
      </c>
      <c r="BF166" s="229">
        <f>IF(N166="snížená",J166,0)</f>
        <v>0</v>
      </c>
      <c r="BG166" s="229">
        <f>IF(N166="zákl. přenesená",J166,0)</f>
        <v>0</v>
      </c>
      <c r="BH166" s="229">
        <f>IF(N166="sníž. přenesená",J166,0)</f>
        <v>0</v>
      </c>
      <c r="BI166" s="229">
        <f>IF(N166="nulová",J166,0)</f>
        <v>0</v>
      </c>
      <c r="BJ166" s="16" t="s">
        <v>84</v>
      </c>
      <c r="BK166" s="229">
        <f>ROUND(I166*H166,2)</f>
        <v>0</v>
      </c>
      <c r="BL166" s="16" t="s">
        <v>236</v>
      </c>
      <c r="BM166" s="228" t="s">
        <v>285</v>
      </c>
    </row>
    <row r="167" s="14" customFormat="1">
      <c r="A167" s="14"/>
      <c r="B167" s="246"/>
      <c r="C167" s="247"/>
      <c r="D167" s="232" t="s">
        <v>128</v>
      </c>
      <c r="E167" s="248" t="s">
        <v>1</v>
      </c>
      <c r="F167" s="249" t="s">
        <v>286</v>
      </c>
      <c r="G167" s="247"/>
      <c r="H167" s="248" t="s">
        <v>1</v>
      </c>
      <c r="I167" s="250"/>
      <c r="J167" s="247"/>
      <c r="K167" s="247"/>
      <c r="L167" s="251"/>
      <c r="M167" s="252"/>
      <c r="N167" s="253"/>
      <c r="O167" s="253"/>
      <c r="P167" s="253"/>
      <c r="Q167" s="253"/>
      <c r="R167" s="253"/>
      <c r="S167" s="253"/>
      <c r="T167" s="254"/>
      <c r="U167" s="14"/>
      <c r="V167" s="14"/>
      <c r="W167" s="14"/>
      <c r="X167" s="14"/>
      <c r="Y167" s="14"/>
      <c r="Z167" s="14"/>
      <c r="AA167" s="14"/>
      <c r="AB167" s="14"/>
      <c r="AC167" s="14"/>
      <c r="AD167" s="14"/>
      <c r="AE167" s="14"/>
      <c r="AT167" s="255" t="s">
        <v>128</v>
      </c>
      <c r="AU167" s="255" t="s">
        <v>86</v>
      </c>
      <c r="AV167" s="14" t="s">
        <v>84</v>
      </c>
      <c r="AW167" s="14" t="s">
        <v>32</v>
      </c>
      <c r="AX167" s="14" t="s">
        <v>76</v>
      </c>
      <c r="AY167" s="255" t="s">
        <v>119</v>
      </c>
    </row>
    <row r="168" s="14" customFormat="1">
      <c r="A168" s="14"/>
      <c r="B168" s="246"/>
      <c r="C168" s="247"/>
      <c r="D168" s="232" t="s">
        <v>128</v>
      </c>
      <c r="E168" s="248" t="s">
        <v>1</v>
      </c>
      <c r="F168" s="249" t="s">
        <v>287</v>
      </c>
      <c r="G168" s="247"/>
      <c r="H168" s="248" t="s">
        <v>1</v>
      </c>
      <c r="I168" s="250"/>
      <c r="J168" s="247"/>
      <c r="K168" s="247"/>
      <c r="L168" s="251"/>
      <c r="M168" s="252"/>
      <c r="N168" s="253"/>
      <c r="O168" s="253"/>
      <c r="P168" s="253"/>
      <c r="Q168" s="253"/>
      <c r="R168" s="253"/>
      <c r="S168" s="253"/>
      <c r="T168" s="254"/>
      <c r="U168" s="14"/>
      <c r="V168" s="14"/>
      <c r="W168" s="14"/>
      <c r="X168" s="14"/>
      <c r="Y168" s="14"/>
      <c r="Z168" s="14"/>
      <c r="AA168" s="14"/>
      <c r="AB168" s="14"/>
      <c r="AC168" s="14"/>
      <c r="AD168" s="14"/>
      <c r="AE168" s="14"/>
      <c r="AT168" s="255" t="s">
        <v>128</v>
      </c>
      <c r="AU168" s="255" t="s">
        <v>86</v>
      </c>
      <c r="AV168" s="14" t="s">
        <v>84</v>
      </c>
      <c r="AW168" s="14" t="s">
        <v>32</v>
      </c>
      <c r="AX168" s="14" t="s">
        <v>76</v>
      </c>
      <c r="AY168" s="255" t="s">
        <v>119</v>
      </c>
    </row>
    <row r="169" s="14" customFormat="1">
      <c r="A169" s="14"/>
      <c r="B169" s="246"/>
      <c r="C169" s="247"/>
      <c r="D169" s="232" t="s">
        <v>128</v>
      </c>
      <c r="E169" s="248" t="s">
        <v>1</v>
      </c>
      <c r="F169" s="249" t="s">
        <v>288</v>
      </c>
      <c r="G169" s="247"/>
      <c r="H169" s="248" t="s">
        <v>1</v>
      </c>
      <c r="I169" s="250"/>
      <c r="J169" s="247"/>
      <c r="K169" s="247"/>
      <c r="L169" s="251"/>
      <c r="M169" s="252"/>
      <c r="N169" s="253"/>
      <c r="O169" s="253"/>
      <c r="P169" s="253"/>
      <c r="Q169" s="253"/>
      <c r="R169" s="253"/>
      <c r="S169" s="253"/>
      <c r="T169" s="254"/>
      <c r="U169" s="14"/>
      <c r="V169" s="14"/>
      <c r="W169" s="14"/>
      <c r="X169" s="14"/>
      <c r="Y169" s="14"/>
      <c r="Z169" s="14"/>
      <c r="AA169" s="14"/>
      <c r="AB169" s="14"/>
      <c r="AC169" s="14"/>
      <c r="AD169" s="14"/>
      <c r="AE169" s="14"/>
      <c r="AT169" s="255" t="s">
        <v>128</v>
      </c>
      <c r="AU169" s="255" t="s">
        <v>86</v>
      </c>
      <c r="AV169" s="14" t="s">
        <v>84</v>
      </c>
      <c r="AW169" s="14" t="s">
        <v>32</v>
      </c>
      <c r="AX169" s="14" t="s">
        <v>76</v>
      </c>
      <c r="AY169" s="255" t="s">
        <v>119</v>
      </c>
    </row>
    <row r="170" s="14" customFormat="1">
      <c r="A170" s="14"/>
      <c r="B170" s="246"/>
      <c r="C170" s="247"/>
      <c r="D170" s="232" t="s">
        <v>128</v>
      </c>
      <c r="E170" s="248" t="s">
        <v>1</v>
      </c>
      <c r="F170" s="249" t="s">
        <v>289</v>
      </c>
      <c r="G170" s="247"/>
      <c r="H170" s="248" t="s">
        <v>1</v>
      </c>
      <c r="I170" s="250"/>
      <c r="J170" s="247"/>
      <c r="K170" s="247"/>
      <c r="L170" s="251"/>
      <c r="M170" s="252"/>
      <c r="N170" s="253"/>
      <c r="O170" s="253"/>
      <c r="P170" s="253"/>
      <c r="Q170" s="253"/>
      <c r="R170" s="253"/>
      <c r="S170" s="253"/>
      <c r="T170" s="254"/>
      <c r="U170" s="14"/>
      <c r="V170" s="14"/>
      <c r="W170" s="14"/>
      <c r="X170" s="14"/>
      <c r="Y170" s="14"/>
      <c r="Z170" s="14"/>
      <c r="AA170" s="14"/>
      <c r="AB170" s="14"/>
      <c r="AC170" s="14"/>
      <c r="AD170" s="14"/>
      <c r="AE170" s="14"/>
      <c r="AT170" s="255" t="s">
        <v>128</v>
      </c>
      <c r="AU170" s="255" t="s">
        <v>86</v>
      </c>
      <c r="AV170" s="14" t="s">
        <v>84</v>
      </c>
      <c r="AW170" s="14" t="s">
        <v>32</v>
      </c>
      <c r="AX170" s="14" t="s">
        <v>76</v>
      </c>
      <c r="AY170" s="255" t="s">
        <v>119</v>
      </c>
    </row>
    <row r="171" s="14" customFormat="1">
      <c r="A171" s="14"/>
      <c r="B171" s="246"/>
      <c r="C171" s="247"/>
      <c r="D171" s="232" t="s">
        <v>128</v>
      </c>
      <c r="E171" s="248" t="s">
        <v>1</v>
      </c>
      <c r="F171" s="249" t="s">
        <v>290</v>
      </c>
      <c r="G171" s="247"/>
      <c r="H171" s="248" t="s">
        <v>1</v>
      </c>
      <c r="I171" s="250"/>
      <c r="J171" s="247"/>
      <c r="K171" s="247"/>
      <c r="L171" s="251"/>
      <c r="M171" s="252"/>
      <c r="N171" s="253"/>
      <c r="O171" s="253"/>
      <c r="P171" s="253"/>
      <c r="Q171" s="253"/>
      <c r="R171" s="253"/>
      <c r="S171" s="253"/>
      <c r="T171" s="254"/>
      <c r="U171" s="14"/>
      <c r="V171" s="14"/>
      <c r="W171" s="14"/>
      <c r="X171" s="14"/>
      <c r="Y171" s="14"/>
      <c r="Z171" s="14"/>
      <c r="AA171" s="14"/>
      <c r="AB171" s="14"/>
      <c r="AC171" s="14"/>
      <c r="AD171" s="14"/>
      <c r="AE171" s="14"/>
      <c r="AT171" s="255" t="s">
        <v>128</v>
      </c>
      <c r="AU171" s="255" t="s">
        <v>86</v>
      </c>
      <c r="AV171" s="14" t="s">
        <v>84</v>
      </c>
      <c r="AW171" s="14" t="s">
        <v>32</v>
      </c>
      <c r="AX171" s="14" t="s">
        <v>76</v>
      </c>
      <c r="AY171" s="255" t="s">
        <v>119</v>
      </c>
    </row>
    <row r="172" s="13" customFormat="1">
      <c r="A172" s="13"/>
      <c r="B172" s="230"/>
      <c r="C172" s="231"/>
      <c r="D172" s="232" t="s">
        <v>128</v>
      </c>
      <c r="E172" s="233" t="s">
        <v>1</v>
      </c>
      <c r="F172" s="234" t="s">
        <v>84</v>
      </c>
      <c r="G172" s="231"/>
      <c r="H172" s="235">
        <v>1</v>
      </c>
      <c r="I172" s="236"/>
      <c r="J172" s="231"/>
      <c r="K172" s="231"/>
      <c r="L172" s="237"/>
      <c r="M172" s="238"/>
      <c r="N172" s="239"/>
      <c r="O172" s="239"/>
      <c r="P172" s="239"/>
      <c r="Q172" s="239"/>
      <c r="R172" s="239"/>
      <c r="S172" s="239"/>
      <c r="T172" s="240"/>
      <c r="U172" s="13"/>
      <c r="V172" s="13"/>
      <c r="W172" s="13"/>
      <c r="X172" s="13"/>
      <c r="Y172" s="13"/>
      <c r="Z172" s="13"/>
      <c r="AA172" s="13"/>
      <c r="AB172" s="13"/>
      <c r="AC172" s="13"/>
      <c r="AD172" s="13"/>
      <c r="AE172" s="13"/>
      <c r="AT172" s="241" t="s">
        <v>128</v>
      </c>
      <c r="AU172" s="241" t="s">
        <v>86</v>
      </c>
      <c r="AV172" s="13" t="s">
        <v>86</v>
      </c>
      <c r="AW172" s="13" t="s">
        <v>32</v>
      </c>
      <c r="AX172" s="13" t="s">
        <v>76</v>
      </c>
      <c r="AY172" s="241" t="s">
        <v>119</v>
      </c>
    </row>
    <row r="173" s="12" customFormat="1" ht="22.8" customHeight="1">
      <c r="A173" s="12"/>
      <c r="B173" s="201"/>
      <c r="C173" s="202"/>
      <c r="D173" s="203" t="s">
        <v>75</v>
      </c>
      <c r="E173" s="215" t="s">
        <v>291</v>
      </c>
      <c r="F173" s="215" t="s">
        <v>292</v>
      </c>
      <c r="G173" s="202"/>
      <c r="H173" s="202"/>
      <c r="I173" s="205"/>
      <c r="J173" s="216">
        <f>BK173</f>
        <v>0</v>
      </c>
      <c r="K173" s="202"/>
      <c r="L173" s="207"/>
      <c r="M173" s="208"/>
      <c r="N173" s="209"/>
      <c r="O173" s="209"/>
      <c r="P173" s="210">
        <f>SUM(P174:P177)</f>
        <v>0</v>
      </c>
      <c r="Q173" s="209"/>
      <c r="R173" s="210">
        <f>SUM(R174:R177)</f>
        <v>0</v>
      </c>
      <c r="S173" s="209"/>
      <c r="T173" s="211">
        <f>SUM(T174:T177)</f>
        <v>0</v>
      </c>
      <c r="U173" s="12"/>
      <c r="V173" s="12"/>
      <c r="W173" s="12"/>
      <c r="X173" s="12"/>
      <c r="Y173" s="12"/>
      <c r="Z173" s="12"/>
      <c r="AA173" s="12"/>
      <c r="AB173" s="12"/>
      <c r="AC173" s="12"/>
      <c r="AD173" s="12"/>
      <c r="AE173" s="12"/>
      <c r="AR173" s="212" t="s">
        <v>139</v>
      </c>
      <c r="AT173" s="213" t="s">
        <v>75</v>
      </c>
      <c r="AU173" s="213" t="s">
        <v>84</v>
      </c>
      <c r="AY173" s="212" t="s">
        <v>119</v>
      </c>
      <c r="BK173" s="214">
        <f>SUM(BK174:BK177)</f>
        <v>0</v>
      </c>
    </row>
    <row r="174" s="2" customFormat="1" ht="16.5" customHeight="1">
      <c r="A174" s="37"/>
      <c r="B174" s="38"/>
      <c r="C174" s="217" t="s">
        <v>153</v>
      </c>
      <c r="D174" s="217" t="s">
        <v>121</v>
      </c>
      <c r="E174" s="218" t="s">
        <v>293</v>
      </c>
      <c r="F174" s="219" t="s">
        <v>294</v>
      </c>
      <c r="G174" s="220" t="s">
        <v>235</v>
      </c>
      <c r="H174" s="221">
        <v>1</v>
      </c>
      <c r="I174" s="222"/>
      <c r="J174" s="223">
        <f>ROUND(I174*H174,2)</f>
        <v>0</v>
      </c>
      <c r="K174" s="219" t="s">
        <v>125</v>
      </c>
      <c r="L174" s="43"/>
      <c r="M174" s="224" t="s">
        <v>1</v>
      </c>
      <c r="N174" s="225" t="s">
        <v>41</v>
      </c>
      <c r="O174" s="90"/>
      <c r="P174" s="226">
        <f>O174*H174</f>
        <v>0</v>
      </c>
      <c r="Q174" s="226">
        <v>0</v>
      </c>
      <c r="R174" s="226">
        <f>Q174*H174</f>
        <v>0</v>
      </c>
      <c r="S174" s="226">
        <v>0</v>
      </c>
      <c r="T174" s="227">
        <f>S174*H174</f>
        <v>0</v>
      </c>
      <c r="U174" s="37"/>
      <c r="V174" s="37"/>
      <c r="W174" s="37"/>
      <c r="X174" s="37"/>
      <c r="Y174" s="37"/>
      <c r="Z174" s="37"/>
      <c r="AA174" s="37"/>
      <c r="AB174" s="37"/>
      <c r="AC174" s="37"/>
      <c r="AD174" s="37"/>
      <c r="AE174" s="37"/>
      <c r="AR174" s="228" t="s">
        <v>236</v>
      </c>
      <c r="AT174" s="228" t="s">
        <v>121</v>
      </c>
      <c r="AU174" s="228" t="s">
        <v>86</v>
      </c>
      <c r="AY174" s="16" t="s">
        <v>119</v>
      </c>
      <c r="BE174" s="229">
        <f>IF(N174="základní",J174,0)</f>
        <v>0</v>
      </c>
      <c r="BF174" s="229">
        <f>IF(N174="snížená",J174,0)</f>
        <v>0</v>
      </c>
      <c r="BG174" s="229">
        <f>IF(N174="zákl. přenesená",J174,0)</f>
        <v>0</v>
      </c>
      <c r="BH174" s="229">
        <f>IF(N174="sníž. přenesená",J174,0)</f>
        <v>0</v>
      </c>
      <c r="BI174" s="229">
        <f>IF(N174="nulová",J174,0)</f>
        <v>0</v>
      </c>
      <c r="BJ174" s="16" t="s">
        <v>84</v>
      </c>
      <c r="BK174" s="229">
        <f>ROUND(I174*H174,2)</f>
        <v>0</v>
      </c>
      <c r="BL174" s="16" t="s">
        <v>236</v>
      </c>
      <c r="BM174" s="228" t="s">
        <v>295</v>
      </c>
    </row>
    <row r="175" s="14" customFormat="1">
      <c r="A175" s="14"/>
      <c r="B175" s="246"/>
      <c r="C175" s="247"/>
      <c r="D175" s="232" t="s">
        <v>128</v>
      </c>
      <c r="E175" s="248" t="s">
        <v>1</v>
      </c>
      <c r="F175" s="249" t="s">
        <v>296</v>
      </c>
      <c r="G175" s="247"/>
      <c r="H175" s="248" t="s">
        <v>1</v>
      </c>
      <c r="I175" s="250"/>
      <c r="J175" s="247"/>
      <c r="K175" s="247"/>
      <c r="L175" s="251"/>
      <c r="M175" s="252"/>
      <c r="N175" s="253"/>
      <c r="O175" s="253"/>
      <c r="P175" s="253"/>
      <c r="Q175" s="253"/>
      <c r="R175" s="253"/>
      <c r="S175" s="253"/>
      <c r="T175" s="254"/>
      <c r="U175" s="14"/>
      <c r="V175" s="14"/>
      <c r="W175" s="14"/>
      <c r="X175" s="14"/>
      <c r="Y175" s="14"/>
      <c r="Z175" s="14"/>
      <c r="AA175" s="14"/>
      <c r="AB175" s="14"/>
      <c r="AC175" s="14"/>
      <c r="AD175" s="14"/>
      <c r="AE175" s="14"/>
      <c r="AT175" s="255" t="s">
        <v>128</v>
      </c>
      <c r="AU175" s="255" t="s">
        <v>86</v>
      </c>
      <c r="AV175" s="14" t="s">
        <v>84</v>
      </c>
      <c r="AW175" s="14" t="s">
        <v>32</v>
      </c>
      <c r="AX175" s="14" t="s">
        <v>76</v>
      </c>
      <c r="AY175" s="255" t="s">
        <v>119</v>
      </c>
    </row>
    <row r="176" s="14" customFormat="1">
      <c r="A176" s="14"/>
      <c r="B176" s="246"/>
      <c r="C176" s="247"/>
      <c r="D176" s="232" t="s">
        <v>128</v>
      </c>
      <c r="E176" s="248" t="s">
        <v>1</v>
      </c>
      <c r="F176" s="249" t="s">
        <v>297</v>
      </c>
      <c r="G176" s="247"/>
      <c r="H176" s="248" t="s">
        <v>1</v>
      </c>
      <c r="I176" s="250"/>
      <c r="J176" s="247"/>
      <c r="K176" s="247"/>
      <c r="L176" s="251"/>
      <c r="M176" s="252"/>
      <c r="N176" s="253"/>
      <c r="O176" s="253"/>
      <c r="P176" s="253"/>
      <c r="Q176" s="253"/>
      <c r="R176" s="253"/>
      <c r="S176" s="253"/>
      <c r="T176" s="254"/>
      <c r="U176" s="14"/>
      <c r="V176" s="14"/>
      <c r="W176" s="14"/>
      <c r="X176" s="14"/>
      <c r="Y176" s="14"/>
      <c r="Z176" s="14"/>
      <c r="AA176" s="14"/>
      <c r="AB176" s="14"/>
      <c r="AC176" s="14"/>
      <c r="AD176" s="14"/>
      <c r="AE176" s="14"/>
      <c r="AT176" s="255" t="s">
        <v>128</v>
      </c>
      <c r="AU176" s="255" t="s">
        <v>86</v>
      </c>
      <c r="AV176" s="14" t="s">
        <v>84</v>
      </c>
      <c r="AW176" s="14" t="s">
        <v>32</v>
      </c>
      <c r="AX176" s="14" t="s">
        <v>76</v>
      </c>
      <c r="AY176" s="255" t="s">
        <v>119</v>
      </c>
    </row>
    <row r="177" s="13" customFormat="1">
      <c r="A177" s="13"/>
      <c r="B177" s="230"/>
      <c r="C177" s="231"/>
      <c r="D177" s="232" t="s">
        <v>128</v>
      </c>
      <c r="E177" s="233" t="s">
        <v>1</v>
      </c>
      <c r="F177" s="234" t="s">
        <v>84</v>
      </c>
      <c r="G177" s="231"/>
      <c r="H177" s="235">
        <v>1</v>
      </c>
      <c r="I177" s="236"/>
      <c r="J177" s="231"/>
      <c r="K177" s="231"/>
      <c r="L177" s="237"/>
      <c r="M177" s="238"/>
      <c r="N177" s="239"/>
      <c r="O177" s="239"/>
      <c r="P177" s="239"/>
      <c r="Q177" s="239"/>
      <c r="R177" s="239"/>
      <c r="S177" s="239"/>
      <c r="T177" s="240"/>
      <c r="U177" s="13"/>
      <c r="V177" s="13"/>
      <c r="W177" s="13"/>
      <c r="X177" s="13"/>
      <c r="Y177" s="13"/>
      <c r="Z177" s="13"/>
      <c r="AA177" s="13"/>
      <c r="AB177" s="13"/>
      <c r="AC177" s="13"/>
      <c r="AD177" s="13"/>
      <c r="AE177" s="13"/>
      <c r="AT177" s="241" t="s">
        <v>128</v>
      </c>
      <c r="AU177" s="241" t="s">
        <v>86</v>
      </c>
      <c r="AV177" s="13" t="s">
        <v>86</v>
      </c>
      <c r="AW177" s="13" t="s">
        <v>32</v>
      </c>
      <c r="AX177" s="13" t="s">
        <v>76</v>
      </c>
      <c r="AY177" s="241" t="s">
        <v>119</v>
      </c>
    </row>
    <row r="178" s="12" customFormat="1" ht="22.8" customHeight="1">
      <c r="A178" s="12"/>
      <c r="B178" s="201"/>
      <c r="C178" s="202"/>
      <c r="D178" s="203" t="s">
        <v>75</v>
      </c>
      <c r="E178" s="215" t="s">
        <v>298</v>
      </c>
      <c r="F178" s="215" t="s">
        <v>299</v>
      </c>
      <c r="G178" s="202"/>
      <c r="H178" s="202"/>
      <c r="I178" s="205"/>
      <c r="J178" s="216">
        <f>BK178</f>
        <v>0</v>
      </c>
      <c r="K178" s="202"/>
      <c r="L178" s="207"/>
      <c r="M178" s="208"/>
      <c r="N178" s="209"/>
      <c r="O178" s="209"/>
      <c r="P178" s="210">
        <f>SUM(P179:P196)</f>
        <v>0</v>
      </c>
      <c r="Q178" s="209"/>
      <c r="R178" s="210">
        <f>SUM(R179:R196)</f>
        <v>0</v>
      </c>
      <c r="S178" s="209"/>
      <c r="T178" s="211">
        <f>SUM(T179:T196)</f>
        <v>0</v>
      </c>
      <c r="U178" s="12"/>
      <c r="V178" s="12"/>
      <c r="W178" s="12"/>
      <c r="X178" s="12"/>
      <c r="Y178" s="12"/>
      <c r="Z178" s="12"/>
      <c r="AA178" s="12"/>
      <c r="AB178" s="12"/>
      <c r="AC178" s="12"/>
      <c r="AD178" s="12"/>
      <c r="AE178" s="12"/>
      <c r="AR178" s="212" t="s">
        <v>139</v>
      </c>
      <c r="AT178" s="213" t="s">
        <v>75</v>
      </c>
      <c r="AU178" s="213" t="s">
        <v>84</v>
      </c>
      <c r="AY178" s="212" t="s">
        <v>119</v>
      </c>
      <c r="BK178" s="214">
        <f>SUM(BK179:BK196)</f>
        <v>0</v>
      </c>
    </row>
    <row r="179" s="2" customFormat="1" ht="16.5" customHeight="1">
      <c r="A179" s="37"/>
      <c r="B179" s="38"/>
      <c r="C179" s="217" t="s">
        <v>169</v>
      </c>
      <c r="D179" s="217" t="s">
        <v>121</v>
      </c>
      <c r="E179" s="218" t="s">
        <v>300</v>
      </c>
      <c r="F179" s="219" t="s">
        <v>301</v>
      </c>
      <c r="G179" s="220" t="s">
        <v>235</v>
      </c>
      <c r="H179" s="221">
        <v>1</v>
      </c>
      <c r="I179" s="222"/>
      <c r="J179" s="223">
        <f>ROUND(I179*H179,2)</f>
        <v>0</v>
      </c>
      <c r="K179" s="219" t="s">
        <v>125</v>
      </c>
      <c r="L179" s="43"/>
      <c r="M179" s="224" t="s">
        <v>1</v>
      </c>
      <c r="N179" s="225" t="s">
        <v>41</v>
      </c>
      <c r="O179" s="90"/>
      <c r="P179" s="226">
        <f>O179*H179</f>
        <v>0</v>
      </c>
      <c r="Q179" s="226">
        <v>0</v>
      </c>
      <c r="R179" s="226">
        <f>Q179*H179</f>
        <v>0</v>
      </c>
      <c r="S179" s="226">
        <v>0</v>
      </c>
      <c r="T179" s="227">
        <f>S179*H179</f>
        <v>0</v>
      </c>
      <c r="U179" s="37"/>
      <c r="V179" s="37"/>
      <c r="W179" s="37"/>
      <c r="X179" s="37"/>
      <c r="Y179" s="37"/>
      <c r="Z179" s="37"/>
      <c r="AA179" s="37"/>
      <c r="AB179" s="37"/>
      <c r="AC179" s="37"/>
      <c r="AD179" s="37"/>
      <c r="AE179" s="37"/>
      <c r="AR179" s="228" t="s">
        <v>236</v>
      </c>
      <c r="AT179" s="228" t="s">
        <v>121</v>
      </c>
      <c r="AU179" s="228" t="s">
        <v>86</v>
      </c>
      <c r="AY179" s="16" t="s">
        <v>119</v>
      </c>
      <c r="BE179" s="229">
        <f>IF(N179="základní",J179,0)</f>
        <v>0</v>
      </c>
      <c r="BF179" s="229">
        <f>IF(N179="snížená",J179,0)</f>
        <v>0</v>
      </c>
      <c r="BG179" s="229">
        <f>IF(N179="zákl. přenesená",J179,0)</f>
        <v>0</v>
      </c>
      <c r="BH179" s="229">
        <f>IF(N179="sníž. přenesená",J179,0)</f>
        <v>0</v>
      </c>
      <c r="BI179" s="229">
        <f>IF(N179="nulová",J179,0)</f>
        <v>0</v>
      </c>
      <c r="BJ179" s="16" t="s">
        <v>84</v>
      </c>
      <c r="BK179" s="229">
        <f>ROUND(I179*H179,2)</f>
        <v>0</v>
      </c>
      <c r="BL179" s="16" t="s">
        <v>236</v>
      </c>
      <c r="BM179" s="228" t="s">
        <v>302</v>
      </c>
    </row>
    <row r="180" s="14" customFormat="1">
      <c r="A180" s="14"/>
      <c r="B180" s="246"/>
      <c r="C180" s="247"/>
      <c r="D180" s="232" t="s">
        <v>128</v>
      </c>
      <c r="E180" s="248" t="s">
        <v>1</v>
      </c>
      <c r="F180" s="249" t="s">
        <v>303</v>
      </c>
      <c r="G180" s="247"/>
      <c r="H180" s="248" t="s">
        <v>1</v>
      </c>
      <c r="I180" s="250"/>
      <c r="J180" s="247"/>
      <c r="K180" s="247"/>
      <c r="L180" s="251"/>
      <c r="M180" s="252"/>
      <c r="N180" s="253"/>
      <c r="O180" s="253"/>
      <c r="P180" s="253"/>
      <c r="Q180" s="253"/>
      <c r="R180" s="253"/>
      <c r="S180" s="253"/>
      <c r="T180" s="254"/>
      <c r="U180" s="14"/>
      <c r="V180" s="14"/>
      <c r="W180" s="14"/>
      <c r="X180" s="14"/>
      <c r="Y180" s="14"/>
      <c r="Z180" s="14"/>
      <c r="AA180" s="14"/>
      <c r="AB180" s="14"/>
      <c r="AC180" s="14"/>
      <c r="AD180" s="14"/>
      <c r="AE180" s="14"/>
      <c r="AT180" s="255" t="s">
        <v>128</v>
      </c>
      <c r="AU180" s="255" t="s">
        <v>86</v>
      </c>
      <c r="AV180" s="14" t="s">
        <v>84</v>
      </c>
      <c r="AW180" s="14" t="s">
        <v>32</v>
      </c>
      <c r="AX180" s="14" t="s">
        <v>76</v>
      </c>
      <c r="AY180" s="255" t="s">
        <v>119</v>
      </c>
    </row>
    <row r="181" s="14" customFormat="1">
      <c r="A181" s="14"/>
      <c r="B181" s="246"/>
      <c r="C181" s="247"/>
      <c r="D181" s="232" t="s">
        <v>128</v>
      </c>
      <c r="E181" s="248" t="s">
        <v>1</v>
      </c>
      <c r="F181" s="249" t="s">
        <v>304</v>
      </c>
      <c r="G181" s="247"/>
      <c r="H181" s="248" t="s">
        <v>1</v>
      </c>
      <c r="I181" s="250"/>
      <c r="J181" s="247"/>
      <c r="K181" s="247"/>
      <c r="L181" s="251"/>
      <c r="M181" s="252"/>
      <c r="N181" s="253"/>
      <c r="O181" s="253"/>
      <c r="P181" s="253"/>
      <c r="Q181" s="253"/>
      <c r="R181" s="253"/>
      <c r="S181" s="253"/>
      <c r="T181" s="254"/>
      <c r="U181" s="14"/>
      <c r="V181" s="14"/>
      <c r="W181" s="14"/>
      <c r="X181" s="14"/>
      <c r="Y181" s="14"/>
      <c r="Z181" s="14"/>
      <c r="AA181" s="14"/>
      <c r="AB181" s="14"/>
      <c r="AC181" s="14"/>
      <c r="AD181" s="14"/>
      <c r="AE181" s="14"/>
      <c r="AT181" s="255" t="s">
        <v>128</v>
      </c>
      <c r="AU181" s="255" t="s">
        <v>86</v>
      </c>
      <c r="AV181" s="14" t="s">
        <v>84</v>
      </c>
      <c r="AW181" s="14" t="s">
        <v>32</v>
      </c>
      <c r="AX181" s="14" t="s">
        <v>76</v>
      </c>
      <c r="AY181" s="255" t="s">
        <v>119</v>
      </c>
    </row>
    <row r="182" s="14" customFormat="1">
      <c r="A182" s="14"/>
      <c r="B182" s="246"/>
      <c r="C182" s="247"/>
      <c r="D182" s="232" t="s">
        <v>128</v>
      </c>
      <c r="E182" s="248" t="s">
        <v>1</v>
      </c>
      <c r="F182" s="249" t="s">
        <v>305</v>
      </c>
      <c r="G182" s="247"/>
      <c r="H182" s="248" t="s">
        <v>1</v>
      </c>
      <c r="I182" s="250"/>
      <c r="J182" s="247"/>
      <c r="K182" s="247"/>
      <c r="L182" s="251"/>
      <c r="M182" s="252"/>
      <c r="N182" s="253"/>
      <c r="O182" s="253"/>
      <c r="P182" s="253"/>
      <c r="Q182" s="253"/>
      <c r="R182" s="253"/>
      <c r="S182" s="253"/>
      <c r="T182" s="254"/>
      <c r="U182" s="14"/>
      <c r="V182" s="14"/>
      <c r="W182" s="14"/>
      <c r="X182" s="14"/>
      <c r="Y182" s="14"/>
      <c r="Z182" s="14"/>
      <c r="AA182" s="14"/>
      <c r="AB182" s="14"/>
      <c r="AC182" s="14"/>
      <c r="AD182" s="14"/>
      <c r="AE182" s="14"/>
      <c r="AT182" s="255" t="s">
        <v>128</v>
      </c>
      <c r="AU182" s="255" t="s">
        <v>86</v>
      </c>
      <c r="AV182" s="14" t="s">
        <v>84</v>
      </c>
      <c r="AW182" s="14" t="s">
        <v>32</v>
      </c>
      <c r="AX182" s="14" t="s">
        <v>76</v>
      </c>
      <c r="AY182" s="255" t="s">
        <v>119</v>
      </c>
    </row>
    <row r="183" s="14" customFormat="1">
      <c r="A183" s="14"/>
      <c r="B183" s="246"/>
      <c r="C183" s="247"/>
      <c r="D183" s="232" t="s">
        <v>128</v>
      </c>
      <c r="E183" s="248" t="s">
        <v>1</v>
      </c>
      <c r="F183" s="249" t="s">
        <v>306</v>
      </c>
      <c r="G183" s="247"/>
      <c r="H183" s="248" t="s">
        <v>1</v>
      </c>
      <c r="I183" s="250"/>
      <c r="J183" s="247"/>
      <c r="K183" s="247"/>
      <c r="L183" s="251"/>
      <c r="M183" s="252"/>
      <c r="N183" s="253"/>
      <c r="O183" s="253"/>
      <c r="P183" s="253"/>
      <c r="Q183" s="253"/>
      <c r="R183" s="253"/>
      <c r="S183" s="253"/>
      <c r="T183" s="254"/>
      <c r="U183" s="14"/>
      <c r="V183" s="14"/>
      <c r="W183" s="14"/>
      <c r="X183" s="14"/>
      <c r="Y183" s="14"/>
      <c r="Z183" s="14"/>
      <c r="AA183" s="14"/>
      <c r="AB183" s="14"/>
      <c r="AC183" s="14"/>
      <c r="AD183" s="14"/>
      <c r="AE183" s="14"/>
      <c r="AT183" s="255" t="s">
        <v>128</v>
      </c>
      <c r="AU183" s="255" t="s">
        <v>86</v>
      </c>
      <c r="AV183" s="14" t="s">
        <v>84</v>
      </c>
      <c r="AW183" s="14" t="s">
        <v>32</v>
      </c>
      <c r="AX183" s="14" t="s">
        <v>76</v>
      </c>
      <c r="AY183" s="255" t="s">
        <v>119</v>
      </c>
    </row>
    <row r="184" s="13" customFormat="1">
      <c r="A184" s="13"/>
      <c r="B184" s="230"/>
      <c r="C184" s="231"/>
      <c r="D184" s="232" t="s">
        <v>128</v>
      </c>
      <c r="E184" s="233" t="s">
        <v>1</v>
      </c>
      <c r="F184" s="234" t="s">
        <v>84</v>
      </c>
      <c r="G184" s="231"/>
      <c r="H184" s="235">
        <v>1</v>
      </c>
      <c r="I184" s="236"/>
      <c r="J184" s="231"/>
      <c r="K184" s="231"/>
      <c r="L184" s="237"/>
      <c r="M184" s="238"/>
      <c r="N184" s="239"/>
      <c r="O184" s="239"/>
      <c r="P184" s="239"/>
      <c r="Q184" s="239"/>
      <c r="R184" s="239"/>
      <c r="S184" s="239"/>
      <c r="T184" s="240"/>
      <c r="U184" s="13"/>
      <c r="V184" s="13"/>
      <c r="W184" s="13"/>
      <c r="X184" s="13"/>
      <c r="Y184" s="13"/>
      <c r="Z184" s="13"/>
      <c r="AA184" s="13"/>
      <c r="AB184" s="13"/>
      <c r="AC184" s="13"/>
      <c r="AD184" s="13"/>
      <c r="AE184" s="13"/>
      <c r="AT184" s="241" t="s">
        <v>128</v>
      </c>
      <c r="AU184" s="241" t="s">
        <v>86</v>
      </c>
      <c r="AV184" s="13" t="s">
        <v>86</v>
      </c>
      <c r="AW184" s="13" t="s">
        <v>32</v>
      </c>
      <c r="AX184" s="13" t="s">
        <v>76</v>
      </c>
      <c r="AY184" s="241" t="s">
        <v>119</v>
      </c>
    </row>
    <row r="185" s="2" customFormat="1" ht="16.5" customHeight="1">
      <c r="A185" s="37"/>
      <c r="B185" s="38"/>
      <c r="C185" s="217" t="s">
        <v>175</v>
      </c>
      <c r="D185" s="217" t="s">
        <v>121</v>
      </c>
      <c r="E185" s="218" t="s">
        <v>307</v>
      </c>
      <c r="F185" s="219" t="s">
        <v>299</v>
      </c>
      <c r="G185" s="220" t="s">
        <v>235</v>
      </c>
      <c r="H185" s="221">
        <v>1</v>
      </c>
      <c r="I185" s="222"/>
      <c r="J185" s="223">
        <f>ROUND(I185*H185,2)</f>
        <v>0</v>
      </c>
      <c r="K185" s="219" t="s">
        <v>125</v>
      </c>
      <c r="L185" s="43"/>
      <c r="M185" s="224" t="s">
        <v>1</v>
      </c>
      <c r="N185" s="225" t="s">
        <v>41</v>
      </c>
      <c r="O185" s="90"/>
      <c r="P185" s="226">
        <f>O185*H185</f>
        <v>0</v>
      </c>
      <c r="Q185" s="226">
        <v>0</v>
      </c>
      <c r="R185" s="226">
        <f>Q185*H185</f>
        <v>0</v>
      </c>
      <c r="S185" s="226">
        <v>0</v>
      </c>
      <c r="T185" s="227">
        <f>S185*H185</f>
        <v>0</v>
      </c>
      <c r="U185" s="37"/>
      <c r="V185" s="37"/>
      <c r="W185" s="37"/>
      <c r="X185" s="37"/>
      <c r="Y185" s="37"/>
      <c r="Z185" s="37"/>
      <c r="AA185" s="37"/>
      <c r="AB185" s="37"/>
      <c r="AC185" s="37"/>
      <c r="AD185" s="37"/>
      <c r="AE185" s="37"/>
      <c r="AR185" s="228" t="s">
        <v>236</v>
      </c>
      <c r="AT185" s="228" t="s">
        <v>121</v>
      </c>
      <c r="AU185" s="228" t="s">
        <v>86</v>
      </c>
      <c r="AY185" s="16" t="s">
        <v>119</v>
      </c>
      <c r="BE185" s="229">
        <f>IF(N185="základní",J185,0)</f>
        <v>0</v>
      </c>
      <c r="BF185" s="229">
        <f>IF(N185="snížená",J185,0)</f>
        <v>0</v>
      </c>
      <c r="BG185" s="229">
        <f>IF(N185="zákl. přenesená",J185,0)</f>
        <v>0</v>
      </c>
      <c r="BH185" s="229">
        <f>IF(N185="sníž. přenesená",J185,0)</f>
        <v>0</v>
      </c>
      <c r="BI185" s="229">
        <f>IF(N185="nulová",J185,0)</f>
        <v>0</v>
      </c>
      <c r="BJ185" s="16" t="s">
        <v>84</v>
      </c>
      <c r="BK185" s="229">
        <f>ROUND(I185*H185,2)</f>
        <v>0</v>
      </c>
      <c r="BL185" s="16" t="s">
        <v>236</v>
      </c>
      <c r="BM185" s="228" t="s">
        <v>308</v>
      </c>
    </row>
    <row r="186" s="14" customFormat="1">
      <c r="A186" s="14"/>
      <c r="B186" s="246"/>
      <c r="C186" s="247"/>
      <c r="D186" s="232" t="s">
        <v>128</v>
      </c>
      <c r="E186" s="248" t="s">
        <v>1</v>
      </c>
      <c r="F186" s="249" t="s">
        <v>309</v>
      </c>
      <c r="G186" s="247"/>
      <c r="H186" s="248" t="s">
        <v>1</v>
      </c>
      <c r="I186" s="250"/>
      <c r="J186" s="247"/>
      <c r="K186" s="247"/>
      <c r="L186" s="251"/>
      <c r="M186" s="252"/>
      <c r="N186" s="253"/>
      <c r="O186" s="253"/>
      <c r="P186" s="253"/>
      <c r="Q186" s="253"/>
      <c r="R186" s="253"/>
      <c r="S186" s="253"/>
      <c r="T186" s="254"/>
      <c r="U186" s="14"/>
      <c r="V186" s="14"/>
      <c r="W186" s="14"/>
      <c r="X186" s="14"/>
      <c r="Y186" s="14"/>
      <c r="Z186" s="14"/>
      <c r="AA186" s="14"/>
      <c r="AB186" s="14"/>
      <c r="AC186" s="14"/>
      <c r="AD186" s="14"/>
      <c r="AE186" s="14"/>
      <c r="AT186" s="255" t="s">
        <v>128</v>
      </c>
      <c r="AU186" s="255" t="s">
        <v>86</v>
      </c>
      <c r="AV186" s="14" t="s">
        <v>84</v>
      </c>
      <c r="AW186" s="14" t="s">
        <v>32</v>
      </c>
      <c r="AX186" s="14" t="s">
        <v>76</v>
      </c>
      <c r="AY186" s="255" t="s">
        <v>119</v>
      </c>
    </row>
    <row r="187" s="14" customFormat="1">
      <c r="A187" s="14"/>
      <c r="B187" s="246"/>
      <c r="C187" s="247"/>
      <c r="D187" s="232" t="s">
        <v>128</v>
      </c>
      <c r="E187" s="248" t="s">
        <v>1</v>
      </c>
      <c r="F187" s="249" t="s">
        <v>310</v>
      </c>
      <c r="G187" s="247"/>
      <c r="H187" s="248" t="s">
        <v>1</v>
      </c>
      <c r="I187" s="250"/>
      <c r="J187" s="247"/>
      <c r="K187" s="247"/>
      <c r="L187" s="251"/>
      <c r="M187" s="252"/>
      <c r="N187" s="253"/>
      <c r="O187" s="253"/>
      <c r="P187" s="253"/>
      <c r="Q187" s="253"/>
      <c r="R187" s="253"/>
      <c r="S187" s="253"/>
      <c r="T187" s="254"/>
      <c r="U187" s="14"/>
      <c r="V187" s="14"/>
      <c r="W187" s="14"/>
      <c r="X187" s="14"/>
      <c r="Y187" s="14"/>
      <c r="Z187" s="14"/>
      <c r="AA187" s="14"/>
      <c r="AB187" s="14"/>
      <c r="AC187" s="14"/>
      <c r="AD187" s="14"/>
      <c r="AE187" s="14"/>
      <c r="AT187" s="255" t="s">
        <v>128</v>
      </c>
      <c r="AU187" s="255" t="s">
        <v>86</v>
      </c>
      <c r="AV187" s="14" t="s">
        <v>84</v>
      </c>
      <c r="AW187" s="14" t="s">
        <v>32</v>
      </c>
      <c r="AX187" s="14" t="s">
        <v>76</v>
      </c>
      <c r="AY187" s="255" t="s">
        <v>119</v>
      </c>
    </row>
    <row r="188" s="14" customFormat="1">
      <c r="A188" s="14"/>
      <c r="B188" s="246"/>
      <c r="C188" s="247"/>
      <c r="D188" s="232" t="s">
        <v>128</v>
      </c>
      <c r="E188" s="248" t="s">
        <v>1</v>
      </c>
      <c r="F188" s="249" t="s">
        <v>311</v>
      </c>
      <c r="G188" s="247"/>
      <c r="H188" s="248" t="s">
        <v>1</v>
      </c>
      <c r="I188" s="250"/>
      <c r="J188" s="247"/>
      <c r="K188" s="247"/>
      <c r="L188" s="251"/>
      <c r="M188" s="252"/>
      <c r="N188" s="253"/>
      <c r="O188" s="253"/>
      <c r="P188" s="253"/>
      <c r="Q188" s="253"/>
      <c r="R188" s="253"/>
      <c r="S188" s="253"/>
      <c r="T188" s="254"/>
      <c r="U188" s="14"/>
      <c r="V188" s="14"/>
      <c r="W188" s="14"/>
      <c r="X188" s="14"/>
      <c r="Y188" s="14"/>
      <c r="Z188" s="14"/>
      <c r="AA188" s="14"/>
      <c r="AB188" s="14"/>
      <c r="AC188" s="14"/>
      <c r="AD188" s="14"/>
      <c r="AE188" s="14"/>
      <c r="AT188" s="255" t="s">
        <v>128</v>
      </c>
      <c r="AU188" s="255" t="s">
        <v>86</v>
      </c>
      <c r="AV188" s="14" t="s">
        <v>84</v>
      </c>
      <c r="AW188" s="14" t="s">
        <v>32</v>
      </c>
      <c r="AX188" s="14" t="s">
        <v>76</v>
      </c>
      <c r="AY188" s="255" t="s">
        <v>119</v>
      </c>
    </row>
    <row r="189" s="14" customFormat="1">
      <c r="A189" s="14"/>
      <c r="B189" s="246"/>
      <c r="C189" s="247"/>
      <c r="D189" s="232" t="s">
        <v>128</v>
      </c>
      <c r="E189" s="248" t="s">
        <v>1</v>
      </c>
      <c r="F189" s="249" t="s">
        <v>312</v>
      </c>
      <c r="G189" s="247"/>
      <c r="H189" s="248" t="s">
        <v>1</v>
      </c>
      <c r="I189" s="250"/>
      <c r="J189" s="247"/>
      <c r="K189" s="247"/>
      <c r="L189" s="251"/>
      <c r="M189" s="252"/>
      <c r="N189" s="253"/>
      <c r="O189" s="253"/>
      <c r="P189" s="253"/>
      <c r="Q189" s="253"/>
      <c r="R189" s="253"/>
      <c r="S189" s="253"/>
      <c r="T189" s="254"/>
      <c r="U189" s="14"/>
      <c r="V189" s="14"/>
      <c r="W189" s="14"/>
      <c r="X189" s="14"/>
      <c r="Y189" s="14"/>
      <c r="Z189" s="14"/>
      <c r="AA189" s="14"/>
      <c r="AB189" s="14"/>
      <c r="AC189" s="14"/>
      <c r="AD189" s="14"/>
      <c r="AE189" s="14"/>
      <c r="AT189" s="255" t="s">
        <v>128</v>
      </c>
      <c r="AU189" s="255" t="s">
        <v>86</v>
      </c>
      <c r="AV189" s="14" t="s">
        <v>84</v>
      </c>
      <c r="AW189" s="14" t="s">
        <v>32</v>
      </c>
      <c r="AX189" s="14" t="s">
        <v>76</v>
      </c>
      <c r="AY189" s="255" t="s">
        <v>119</v>
      </c>
    </row>
    <row r="190" s="14" customFormat="1">
      <c r="A190" s="14"/>
      <c r="B190" s="246"/>
      <c r="C190" s="247"/>
      <c r="D190" s="232" t="s">
        <v>128</v>
      </c>
      <c r="E190" s="248" t="s">
        <v>1</v>
      </c>
      <c r="F190" s="249" t="s">
        <v>313</v>
      </c>
      <c r="G190" s="247"/>
      <c r="H190" s="248" t="s">
        <v>1</v>
      </c>
      <c r="I190" s="250"/>
      <c r="J190" s="247"/>
      <c r="K190" s="247"/>
      <c r="L190" s="251"/>
      <c r="M190" s="252"/>
      <c r="N190" s="253"/>
      <c r="O190" s="253"/>
      <c r="P190" s="253"/>
      <c r="Q190" s="253"/>
      <c r="R190" s="253"/>
      <c r="S190" s="253"/>
      <c r="T190" s="254"/>
      <c r="U190" s="14"/>
      <c r="V190" s="14"/>
      <c r="W190" s="14"/>
      <c r="X190" s="14"/>
      <c r="Y190" s="14"/>
      <c r="Z190" s="14"/>
      <c r="AA190" s="14"/>
      <c r="AB190" s="14"/>
      <c r="AC190" s="14"/>
      <c r="AD190" s="14"/>
      <c r="AE190" s="14"/>
      <c r="AT190" s="255" t="s">
        <v>128</v>
      </c>
      <c r="AU190" s="255" t="s">
        <v>86</v>
      </c>
      <c r="AV190" s="14" t="s">
        <v>84</v>
      </c>
      <c r="AW190" s="14" t="s">
        <v>32</v>
      </c>
      <c r="AX190" s="14" t="s">
        <v>76</v>
      </c>
      <c r="AY190" s="255" t="s">
        <v>119</v>
      </c>
    </row>
    <row r="191" s="14" customFormat="1">
      <c r="A191" s="14"/>
      <c r="B191" s="246"/>
      <c r="C191" s="247"/>
      <c r="D191" s="232" t="s">
        <v>128</v>
      </c>
      <c r="E191" s="248" t="s">
        <v>1</v>
      </c>
      <c r="F191" s="249" t="s">
        <v>314</v>
      </c>
      <c r="G191" s="247"/>
      <c r="H191" s="248" t="s">
        <v>1</v>
      </c>
      <c r="I191" s="250"/>
      <c r="J191" s="247"/>
      <c r="K191" s="247"/>
      <c r="L191" s="251"/>
      <c r="M191" s="252"/>
      <c r="N191" s="253"/>
      <c r="O191" s="253"/>
      <c r="P191" s="253"/>
      <c r="Q191" s="253"/>
      <c r="R191" s="253"/>
      <c r="S191" s="253"/>
      <c r="T191" s="254"/>
      <c r="U191" s="14"/>
      <c r="V191" s="14"/>
      <c r="W191" s="14"/>
      <c r="X191" s="14"/>
      <c r="Y191" s="14"/>
      <c r="Z191" s="14"/>
      <c r="AA191" s="14"/>
      <c r="AB191" s="14"/>
      <c r="AC191" s="14"/>
      <c r="AD191" s="14"/>
      <c r="AE191" s="14"/>
      <c r="AT191" s="255" t="s">
        <v>128</v>
      </c>
      <c r="AU191" s="255" t="s">
        <v>86</v>
      </c>
      <c r="AV191" s="14" t="s">
        <v>84</v>
      </c>
      <c r="AW191" s="14" t="s">
        <v>32</v>
      </c>
      <c r="AX191" s="14" t="s">
        <v>76</v>
      </c>
      <c r="AY191" s="255" t="s">
        <v>119</v>
      </c>
    </row>
    <row r="192" s="14" customFormat="1">
      <c r="A192" s="14"/>
      <c r="B192" s="246"/>
      <c r="C192" s="247"/>
      <c r="D192" s="232" t="s">
        <v>128</v>
      </c>
      <c r="E192" s="248" t="s">
        <v>1</v>
      </c>
      <c r="F192" s="249" t="s">
        <v>315</v>
      </c>
      <c r="G192" s="247"/>
      <c r="H192" s="248" t="s">
        <v>1</v>
      </c>
      <c r="I192" s="250"/>
      <c r="J192" s="247"/>
      <c r="K192" s="247"/>
      <c r="L192" s="251"/>
      <c r="M192" s="252"/>
      <c r="N192" s="253"/>
      <c r="O192" s="253"/>
      <c r="P192" s="253"/>
      <c r="Q192" s="253"/>
      <c r="R192" s="253"/>
      <c r="S192" s="253"/>
      <c r="T192" s="254"/>
      <c r="U192" s="14"/>
      <c r="V192" s="14"/>
      <c r="W192" s="14"/>
      <c r="X192" s="14"/>
      <c r="Y192" s="14"/>
      <c r="Z192" s="14"/>
      <c r="AA192" s="14"/>
      <c r="AB192" s="14"/>
      <c r="AC192" s="14"/>
      <c r="AD192" s="14"/>
      <c r="AE192" s="14"/>
      <c r="AT192" s="255" t="s">
        <v>128</v>
      </c>
      <c r="AU192" s="255" t="s">
        <v>86</v>
      </c>
      <c r="AV192" s="14" t="s">
        <v>84</v>
      </c>
      <c r="AW192" s="14" t="s">
        <v>32</v>
      </c>
      <c r="AX192" s="14" t="s">
        <v>76</v>
      </c>
      <c r="AY192" s="255" t="s">
        <v>119</v>
      </c>
    </row>
    <row r="193" s="14" customFormat="1">
      <c r="A193" s="14"/>
      <c r="B193" s="246"/>
      <c r="C193" s="247"/>
      <c r="D193" s="232" t="s">
        <v>128</v>
      </c>
      <c r="E193" s="248" t="s">
        <v>1</v>
      </c>
      <c r="F193" s="249" t="s">
        <v>316</v>
      </c>
      <c r="G193" s="247"/>
      <c r="H193" s="248" t="s">
        <v>1</v>
      </c>
      <c r="I193" s="250"/>
      <c r="J193" s="247"/>
      <c r="K193" s="247"/>
      <c r="L193" s="251"/>
      <c r="M193" s="252"/>
      <c r="N193" s="253"/>
      <c r="O193" s="253"/>
      <c r="P193" s="253"/>
      <c r="Q193" s="253"/>
      <c r="R193" s="253"/>
      <c r="S193" s="253"/>
      <c r="T193" s="254"/>
      <c r="U193" s="14"/>
      <c r="V193" s="14"/>
      <c r="W193" s="14"/>
      <c r="X193" s="14"/>
      <c r="Y193" s="14"/>
      <c r="Z193" s="14"/>
      <c r="AA193" s="14"/>
      <c r="AB193" s="14"/>
      <c r="AC193" s="14"/>
      <c r="AD193" s="14"/>
      <c r="AE193" s="14"/>
      <c r="AT193" s="255" t="s">
        <v>128</v>
      </c>
      <c r="AU193" s="255" t="s">
        <v>86</v>
      </c>
      <c r="AV193" s="14" t="s">
        <v>84</v>
      </c>
      <c r="AW193" s="14" t="s">
        <v>32</v>
      </c>
      <c r="AX193" s="14" t="s">
        <v>76</v>
      </c>
      <c r="AY193" s="255" t="s">
        <v>119</v>
      </c>
    </row>
    <row r="194" s="14" customFormat="1">
      <c r="A194" s="14"/>
      <c r="B194" s="246"/>
      <c r="C194" s="247"/>
      <c r="D194" s="232" t="s">
        <v>128</v>
      </c>
      <c r="E194" s="248" t="s">
        <v>1</v>
      </c>
      <c r="F194" s="249" t="s">
        <v>317</v>
      </c>
      <c r="G194" s="247"/>
      <c r="H194" s="248" t="s">
        <v>1</v>
      </c>
      <c r="I194" s="250"/>
      <c r="J194" s="247"/>
      <c r="K194" s="247"/>
      <c r="L194" s="251"/>
      <c r="M194" s="252"/>
      <c r="N194" s="253"/>
      <c r="O194" s="253"/>
      <c r="P194" s="253"/>
      <c r="Q194" s="253"/>
      <c r="R194" s="253"/>
      <c r="S194" s="253"/>
      <c r="T194" s="254"/>
      <c r="U194" s="14"/>
      <c r="V194" s="14"/>
      <c r="W194" s="14"/>
      <c r="X194" s="14"/>
      <c r="Y194" s="14"/>
      <c r="Z194" s="14"/>
      <c r="AA194" s="14"/>
      <c r="AB194" s="14"/>
      <c r="AC194" s="14"/>
      <c r="AD194" s="14"/>
      <c r="AE194" s="14"/>
      <c r="AT194" s="255" t="s">
        <v>128</v>
      </c>
      <c r="AU194" s="255" t="s">
        <v>86</v>
      </c>
      <c r="AV194" s="14" t="s">
        <v>84</v>
      </c>
      <c r="AW194" s="14" t="s">
        <v>32</v>
      </c>
      <c r="AX194" s="14" t="s">
        <v>76</v>
      </c>
      <c r="AY194" s="255" t="s">
        <v>119</v>
      </c>
    </row>
    <row r="195" s="14" customFormat="1">
      <c r="A195" s="14"/>
      <c r="B195" s="246"/>
      <c r="C195" s="247"/>
      <c r="D195" s="232" t="s">
        <v>128</v>
      </c>
      <c r="E195" s="248" t="s">
        <v>1</v>
      </c>
      <c r="F195" s="249" t="s">
        <v>318</v>
      </c>
      <c r="G195" s="247"/>
      <c r="H195" s="248" t="s">
        <v>1</v>
      </c>
      <c r="I195" s="250"/>
      <c r="J195" s="247"/>
      <c r="K195" s="247"/>
      <c r="L195" s="251"/>
      <c r="M195" s="252"/>
      <c r="N195" s="253"/>
      <c r="O195" s="253"/>
      <c r="P195" s="253"/>
      <c r="Q195" s="253"/>
      <c r="R195" s="253"/>
      <c r="S195" s="253"/>
      <c r="T195" s="254"/>
      <c r="U195" s="14"/>
      <c r="V195" s="14"/>
      <c r="W195" s="14"/>
      <c r="X195" s="14"/>
      <c r="Y195" s="14"/>
      <c r="Z195" s="14"/>
      <c r="AA195" s="14"/>
      <c r="AB195" s="14"/>
      <c r="AC195" s="14"/>
      <c r="AD195" s="14"/>
      <c r="AE195" s="14"/>
      <c r="AT195" s="255" t="s">
        <v>128</v>
      </c>
      <c r="AU195" s="255" t="s">
        <v>86</v>
      </c>
      <c r="AV195" s="14" t="s">
        <v>84</v>
      </c>
      <c r="AW195" s="14" t="s">
        <v>32</v>
      </c>
      <c r="AX195" s="14" t="s">
        <v>76</v>
      </c>
      <c r="AY195" s="255" t="s">
        <v>119</v>
      </c>
    </row>
    <row r="196" s="13" customFormat="1">
      <c r="A196" s="13"/>
      <c r="B196" s="230"/>
      <c r="C196" s="231"/>
      <c r="D196" s="232" t="s">
        <v>128</v>
      </c>
      <c r="E196" s="233" t="s">
        <v>1</v>
      </c>
      <c r="F196" s="234" t="s">
        <v>84</v>
      </c>
      <c r="G196" s="231"/>
      <c r="H196" s="235">
        <v>1</v>
      </c>
      <c r="I196" s="236"/>
      <c r="J196" s="231"/>
      <c r="K196" s="231"/>
      <c r="L196" s="237"/>
      <c r="M196" s="261"/>
      <c r="N196" s="262"/>
      <c r="O196" s="262"/>
      <c r="P196" s="262"/>
      <c r="Q196" s="262"/>
      <c r="R196" s="262"/>
      <c r="S196" s="262"/>
      <c r="T196" s="263"/>
      <c r="U196" s="13"/>
      <c r="V196" s="13"/>
      <c r="W196" s="13"/>
      <c r="X196" s="13"/>
      <c r="Y196" s="13"/>
      <c r="Z196" s="13"/>
      <c r="AA196" s="13"/>
      <c r="AB196" s="13"/>
      <c r="AC196" s="13"/>
      <c r="AD196" s="13"/>
      <c r="AE196" s="13"/>
      <c r="AT196" s="241" t="s">
        <v>128</v>
      </c>
      <c r="AU196" s="241" t="s">
        <v>86</v>
      </c>
      <c r="AV196" s="13" t="s">
        <v>86</v>
      </c>
      <c r="AW196" s="13" t="s">
        <v>32</v>
      </c>
      <c r="AX196" s="13" t="s">
        <v>76</v>
      </c>
      <c r="AY196" s="241" t="s">
        <v>119</v>
      </c>
    </row>
    <row r="197" s="2" customFormat="1" ht="6.96" customHeight="1">
      <c r="A197" s="37"/>
      <c r="B197" s="65"/>
      <c r="C197" s="66"/>
      <c r="D197" s="66"/>
      <c r="E197" s="66"/>
      <c r="F197" s="66"/>
      <c r="G197" s="66"/>
      <c r="H197" s="66"/>
      <c r="I197" s="66"/>
      <c r="J197" s="66"/>
      <c r="K197" s="66"/>
      <c r="L197" s="43"/>
      <c r="M197" s="37"/>
      <c r="O197" s="37"/>
      <c r="P197" s="37"/>
      <c r="Q197" s="37"/>
      <c r="R197" s="37"/>
      <c r="S197" s="37"/>
      <c r="T197" s="37"/>
      <c r="U197" s="37"/>
      <c r="V197" s="37"/>
      <c r="W197" s="37"/>
      <c r="X197" s="37"/>
      <c r="Y197" s="37"/>
      <c r="Z197" s="37"/>
      <c r="AA197" s="37"/>
      <c r="AB197" s="37"/>
      <c r="AC197" s="37"/>
      <c r="AD197" s="37"/>
      <c r="AE197" s="37"/>
    </row>
  </sheetData>
  <sheetProtection sheet="1" autoFilter="0" formatColumns="0" formatRows="0" objects="1" scenarios="1" spinCount="100000" saltValue="E/2w9mWlA1gTZmLAzaP0dzhMwrj4y7PUXIp0xQspve0Cexaz3Gec290ut+l2+oPugfEQcGb+E0xdCWVnocjCyA==" hashValue="TCOSrD0HxzaBC2Qhm9sb4NhzuigHr+WKZXCCutWGK5H29JP4z884LMjoBC/+iJBc0NzjC+RGBAXieDY2M3kfQg==" algorithmName="SHA-512" password="CC35"/>
  <autoFilter ref="C120:K196"/>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Jakub Čermák</dc:creator>
  <cp:lastModifiedBy>Jakub Čermák</cp:lastModifiedBy>
  <dcterms:created xsi:type="dcterms:W3CDTF">2023-07-11T11:41:18Z</dcterms:created>
  <dcterms:modified xsi:type="dcterms:W3CDTF">2023-07-11T11:41:21Z</dcterms:modified>
</cp:coreProperties>
</file>